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Dropbox\Domistav\LSHK\VŘ doplnění elektro\"/>
    </mc:Choice>
  </mc:AlternateContent>
  <xr:revisionPtr revIDLastSave="0" documentId="13_ncr:1_{B84927F6-A97A-4623-9594-348E6635D7FE}" xr6:coauthVersionLast="47" xr6:coauthVersionMax="47" xr10:uidLastSave="{00000000-0000-0000-0000-000000000000}"/>
  <bookViews>
    <workbookView xWindow="32811" yWindow="-103" windowWidth="33120" windowHeight="18720" firstSheet="1" activeTab="1" xr2:uid="{00000000-000D-0000-FFFF-FFFF00000000}"/>
  </bookViews>
  <sheets>
    <sheet name="Rekapitulace stavby" sheetId="1" state="veryHidden" r:id="rId1"/>
    <sheet name="01 - Revitalizace elektro..." sheetId="2" r:id="rId2"/>
  </sheets>
  <definedNames>
    <definedName name="_xlnm._FilterDatabase" localSheetId="1" hidden="1">'01 - Revitalizace elektro...'!$C$120:$K$162</definedName>
    <definedName name="_xlnm.Print_Area" localSheetId="1">'01 - Revitalizace elektro...'!$C$108:$J$162</definedName>
    <definedName name="_xlnm.Print_Area" localSheetId="0">'Rekapitulace stavby'!$D$4:$AO$76,'Rekapitulace stavby'!$C$82:$AQ$96</definedName>
    <definedName name="_xlnm.Print_Titles" localSheetId="1">'01 - Revitalizace elektro...'!$120:$120</definedName>
    <definedName name="_xlnm.Print_Titles" localSheetId="0">'Rekapitulace stavby'!$92:$92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F115" i="2"/>
  <c r="E113" i="2"/>
  <c r="F89" i="2"/>
  <c r="E87" i="2"/>
  <c r="J24" i="2"/>
  <c r="E24" i="2"/>
  <c r="J23" i="2"/>
  <c r="J21" i="2"/>
  <c r="E21" i="2"/>
  <c r="J20" i="2"/>
  <c r="J18" i="2"/>
  <c r="E18" i="2"/>
  <c r="J17" i="2"/>
  <c r="J15" i="2"/>
  <c r="E15" i="2"/>
  <c r="J14" i="2"/>
  <c r="J12" i="2"/>
  <c r="J89" i="2" s="1"/>
  <c r="E7" i="2"/>
  <c r="E85" i="2"/>
  <c r="L90" i="1"/>
  <c r="AM90" i="1"/>
  <c r="AM89" i="1"/>
  <c r="L89" i="1"/>
  <c r="AM87" i="1"/>
  <c r="L87" i="1"/>
  <c r="L85" i="1"/>
  <c r="L84" i="1"/>
  <c r="J158" i="2"/>
  <c r="J136" i="2"/>
  <c r="BK142" i="2"/>
  <c r="J127" i="2"/>
  <c r="BK136" i="2"/>
  <c r="J144" i="2"/>
  <c r="BK162" i="2"/>
  <c r="J142" i="2"/>
  <c r="BK131" i="2"/>
  <c r="BK156" i="2"/>
  <c r="J135" i="2"/>
  <c r="BK144" i="2"/>
  <c r="BK133" i="2"/>
  <c r="J145" i="2"/>
  <c r="BK130" i="2"/>
  <c r="BK138" i="2"/>
  <c r="J161" i="2"/>
  <c r="J138" i="2"/>
  <c r="BK161" i="2"/>
  <c r="BK135" i="2"/>
  <c r="J162" i="2"/>
  <c r="BK141" i="2"/>
  <c r="J130" i="2"/>
  <c r="J128" i="2"/>
  <c r="J137" i="2"/>
  <c r="BK128" i="2"/>
  <c r="J146" i="2"/>
  <c r="BK127" i="2"/>
  <c r="J141" i="2"/>
  <c r="AS94" i="1"/>
  <c r="BK140" i="2"/>
  <c r="J151" i="2"/>
  <c r="BK143" i="2"/>
  <c r="J129" i="2"/>
  <c r="J140" i="2"/>
  <c r="J160" i="2"/>
  <c r="BK129" i="2"/>
  <c r="J156" i="2"/>
  <c r="BK126" i="2"/>
  <c r="BK145" i="2"/>
  <c r="J125" i="2"/>
  <c r="J159" i="2"/>
  <c r="J132" i="2"/>
  <c r="BK139" i="2"/>
  <c r="BK146" i="2"/>
  <c r="J126" i="2"/>
  <c r="J143" i="2"/>
  <c r="BK155" i="2"/>
  <c r="BK137" i="2"/>
  <c r="BK159" i="2"/>
  <c r="J134" i="2"/>
  <c r="BK160" i="2"/>
  <c r="J139" i="2"/>
  <c r="BK148" i="2"/>
  <c r="BK134" i="2"/>
  <c r="BK158" i="2"/>
  <c r="J131" i="2"/>
  <c r="BK151" i="2"/>
  <c r="BK125" i="2"/>
  <c r="J148" i="2"/>
  <c r="BK132" i="2"/>
  <c r="J155" i="2"/>
  <c r="J133" i="2"/>
  <c r="BK124" i="2" l="1"/>
  <c r="J124" i="2"/>
  <c r="J99" i="2"/>
  <c r="T154" i="2"/>
  <c r="P124" i="2"/>
  <c r="P123" i="2"/>
  <c r="P122" i="2" s="1"/>
  <c r="P121" i="2" s="1"/>
  <c r="AU95" i="1" s="1"/>
  <c r="AU94" i="1" s="1"/>
  <c r="BK157" i="2"/>
  <c r="J157" i="2"/>
  <c r="J101" i="2"/>
  <c r="R124" i="2"/>
  <c r="P154" i="2"/>
  <c r="P157" i="2"/>
  <c r="T124" i="2"/>
  <c r="T123" i="2"/>
  <c r="T122" i="2"/>
  <c r="T121" i="2" s="1"/>
  <c r="R154" i="2"/>
  <c r="R157" i="2"/>
  <c r="BK154" i="2"/>
  <c r="J154" i="2"/>
  <c r="J100" i="2"/>
  <c r="T157" i="2"/>
  <c r="E111" i="2"/>
  <c r="BE130" i="2"/>
  <c r="BE133" i="2"/>
  <c r="BE139" i="2"/>
  <c r="BE141" i="2"/>
  <c r="BE151" i="2"/>
  <c r="BE158" i="2"/>
  <c r="BE160" i="2"/>
  <c r="F91" i="2"/>
  <c r="J115" i="2"/>
  <c r="BE125" i="2"/>
  <c r="BE131" i="2"/>
  <c r="BE136" i="2"/>
  <c r="BE140" i="2"/>
  <c r="BE143" i="2"/>
  <c r="BE145" i="2"/>
  <c r="BE146" i="2"/>
  <c r="F92" i="2"/>
  <c r="BE126" i="2"/>
  <c r="BE137" i="2"/>
  <c r="BE142" i="2"/>
  <c r="J92" i="2"/>
  <c r="BE135" i="2"/>
  <c r="BE144" i="2"/>
  <c r="BE148" i="2"/>
  <c r="BE162" i="2"/>
  <c r="BE132" i="2"/>
  <c r="BE138" i="2"/>
  <c r="BE155" i="2"/>
  <c r="BE156" i="2"/>
  <c r="BE159" i="2"/>
  <c r="J91" i="2"/>
  <c r="BE127" i="2"/>
  <c r="BE128" i="2"/>
  <c r="BE129" i="2"/>
  <c r="BE134" i="2"/>
  <c r="BE161" i="2"/>
  <c r="F37" i="2"/>
  <c r="BD95" i="1"/>
  <c r="BD94" i="1"/>
  <c r="W33" i="1" s="1"/>
  <c r="J34" i="2"/>
  <c r="AW95" i="1"/>
  <c r="F36" i="2"/>
  <c r="BC95" i="1"/>
  <c r="BC94" i="1"/>
  <c r="W32" i="1" s="1"/>
  <c r="F34" i="2"/>
  <c r="BA95" i="1"/>
  <c r="BA94" i="1" s="1"/>
  <c r="W30" i="1" s="1"/>
  <c r="F35" i="2"/>
  <c r="BB95" i="1" s="1"/>
  <c r="BB94" i="1" s="1"/>
  <c r="AX94" i="1" s="1"/>
  <c r="R123" i="2" l="1"/>
  <c r="R122" i="2"/>
  <c r="R121" i="2"/>
  <c r="BK123" i="2"/>
  <c r="J123" i="2"/>
  <c r="J98" i="2"/>
  <c r="AW94" i="1"/>
  <c r="AK30" i="1"/>
  <c r="W31" i="1"/>
  <c r="AY94" i="1"/>
  <c r="F33" i="2"/>
  <c r="AZ95" i="1"/>
  <c r="AZ94" i="1" s="1"/>
  <c r="AV94" i="1" s="1"/>
  <c r="AK29" i="1" s="1"/>
  <c r="J33" i="2"/>
  <c r="AV95" i="1"/>
  <c r="AT95" i="1"/>
  <c r="BK122" i="2" l="1"/>
  <c r="J122" i="2"/>
  <c r="J97" i="2"/>
  <c r="AT94" i="1"/>
  <c r="W29" i="1"/>
  <c r="BK121" i="2" l="1"/>
  <c r="J121" i="2" s="1"/>
  <c r="J96" i="2" s="1"/>
  <c r="J30" i="2" l="1"/>
  <c r="AG95" i="1"/>
  <c r="AG94" i="1"/>
  <c r="AK26" i="1" s="1"/>
  <c r="AK35" i="1" s="1"/>
  <c r="J39" i="2" l="1"/>
  <c r="AN94" i="1"/>
  <c r="AN95" i="1"/>
</calcChain>
</file>

<file path=xl/sharedStrings.xml><?xml version="1.0" encoding="utf-8"?>
<sst xmlns="http://schemas.openxmlformats.org/spreadsheetml/2006/main" count="762" uniqueCount="238">
  <si>
    <t>Export Komplet</t>
  </si>
  <si>
    <t/>
  </si>
  <si>
    <t>2.0</t>
  </si>
  <si>
    <t>False</t>
  </si>
  <si>
    <t>{775a4e91-b95e-45a7-99cd-e99ac82f01d9}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</si>
  <si>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</si>
  <si>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</si>
  <si>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</si>
  <si>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</si>
  <si>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</si>
  <si>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</si>
  <si>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</si>
  <si>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</si>
  <si>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</si>
  <si>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LSHK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</si>
  <si>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</si>
  <si>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</si>
  <si>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elektro budova 247, letiště Hradec Králové</t>
  </si>
  <si>
    <t>KSO:</t>
  </si>
  <si>
    <t>CC-CZ:</t>
  </si>
  <si>
    <t>Místo:</t>
  </si>
  <si>
    <t xml:space="preserve"> </t>
  </si>
  <si>
    <t>Datum:</t>
  </si>
  <si>
    <t>15. 12. 2025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</si>
  <si>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</si>
  <si>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</si>
  <si>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</si>
  <si>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</si>
  <si>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</si>
  <si>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</si>
  <si>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</si>
  <si>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</si>
  <si>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</si>
  <si>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</si>
  <si>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</si>
  <si>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</si>
  <si>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</si>
  <si>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</si>
  <si>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</si>
  <si>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</si>
  <si>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</si>
  <si>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</si>
  <si>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</si>
  <si>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</si>
  <si>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</si>
  <si>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</si>
  <si>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</si>
  <si>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</si>
  <si>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</si>
  <si>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</si>
  <si>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</si>
  <si>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</si>
  <si>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</si>
  <si>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</si>
  <si>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</si>
  <si>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</si>
  <si>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</si>
  <si>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</si>
  <si>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</si>
  <si>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</si>
  <si>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</si>
  <si>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</si>
  <si>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</si>
  <si>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</si>
  <si>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</si>
  <si>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</si>
  <si>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</si>
  <si>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</si>
  <si>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</si>
  <si>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</si>
  <si>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</si>
  <si>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</si>
  <si>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</si>
  <si>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</si>
  <si>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</si>
  <si>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</si>
  <si>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</si>
  <si>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</si>
  <si>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</si>
  <si>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</si>
  <si>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</si>
  <si>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{30961fd4-8f8b-476e-afc5-3838b74e85bd}</t>
  </si>
  <si>
    <t>2</t>
  </si>
  <si>
    <t>KRYCÍ LIST SOUPISU PRACÍ</t>
  </si>
  <si>
    <t>Objekt:</t>
  </si>
  <si>
    <t>01 - Revitalizace elektro budova 247, letiště Hradec Králové</t>
  </si>
  <si>
    <t>REKAPITULACE ČLENĚNÍ SOUPISU PRACÍ</t>
  </si>
  <si>
    <t>Kód dílu - Popis</t>
  </si>
  <si>
    <t>Cena celkem [CZK]</t>
  </si>
  <si>
    <t>Náklady ze soupisu prací</t>
  </si>
  <si>
    <t>-1</t>
  </si>
  <si>
    <t>M - Práce a dodávky M</t>
  </si>
  <si>
    <t xml:space="preserve">    21-M - Elektromontáže</t>
  </si>
  <si>
    <t xml:space="preserve">      D1 - Elektroinstalace kanceláří, kuchyně, posilovny a zázemí</t>
  </si>
  <si>
    <t xml:space="preserve">      D2 - Nahrazení úprav stávajících rozvaděčů jedním novým společným</t>
  </si>
  <si>
    <t xml:space="preserve">      D3 -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</si>
  <si>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</si>
  <si>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</si>
  <si>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</si>
  <si>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</si>
  <si>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</si>
  <si>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</si>
  <si>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</si>
  <si>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</si>
  <si>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</si>
  <si>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</si>
  <si>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</si>
  <si>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</si>
  <si>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</si>
  <si>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</si>
  <si>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Práce a dodávky M</t>
  </si>
  <si>
    <t>3</t>
  </si>
  <si>
    <t>ROZPOCET</t>
  </si>
  <si>
    <t>21-M</t>
  </si>
  <si>
    <t>Elektromontáže</t>
  </si>
  <si>
    <t>D1</t>
  </si>
  <si>
    <t>Elektroinstalace kanceláří, kuchyně, posilovny a zázemí</t>
  </si>
  <si>
    <t>K</t>
  </si>
  <si>
    <t>Pol1</t>
  </si>
  <si>
    <t>KU68-1901 krabice</t>
  </si>
  <si>
    <t>ks</t>
  </si>
  <si>
    <t>4</t>
  </si>
  <si>
    <t>Pol2</t>
  </si>
  <si>
    <t>KU68-1903 rozvodky</t>
  </si>
  <si>
    <t>Pol3</t>
  </si>
  <si>
    <t>ABB TANGO zásuvka s kolíkem bílá 6619A-A06357 B</t>
  </si>
  <si>
    <t>6</t>
  </si>
  <si>
    <t>Pol4</t>
  </si>
  <si>
    <t>strojek spínače 1.pól. 3559-A01345</t>
  </si>
  <si>
    <t>8</t>
  </si>
  <si>
    <t>5</t>
  </si>
  <si>
    <t>Pol5</t>
  </si>
  <si>
    <t>Přístroj přepínače sériového, řazení 5 3559-A05345 ABB</t>
  </si>
  <si>
    <t>10</t>
  </si>
  <si>
    <t>Pol6</t>
  </si>
  <si>
    <t>Přístroj přepínače střídavého, řazení 6, 6So 3559-A06345 ABB</t>
  </si>
  <si>
    <t>7</t>
  </si>
  <si>
    <t>Pol7</t>
  </si>
  <si>
    <t>Přístroj přepínače křížového, řazení 7, 7So 3559-A07345 ABB</t>
  </si>
  <si>
    <t>14</t>
  </si>
  <si>
    <t>Pol8</t>
  </si>
  <si>
    <t>Vývodka kabelová (bez svorky) s upevňovacím třmenem šedá ABB 3938A-A00034 S</t>
  </si>
  <si>
    <t>16</t>
  </si>
  <si>
    <t>9</t>
  </si>
  <si>
    <t>Pol9</t>
  </si>
  <si>
    <t>kryt jednoduchý 3558A-A651B</t>
  </si>
  <si>
    <t>18</t>
  </si>
  <si>
    <t>Pol10</t>
  </si>
  <si>
    <t>Kryt vypínače dělený 3558A-A652 B bílá Tango ABB</t>
  </si>
  <si>
    <t>20</t>
  </si>
  <si>
    <t>11</t>
  </si>
  <si>
    <t>Pol11</t>
  </si>
  <si>
    <t>rámeček 3901A-B10B 1 násobný</t>
  </si>
  <si>
    <t>22</t>
  </si>
  <si>
    <t>Pol12</t>
  </si>
  <si>
    <t>TANGO Dvojrámeček vodorovný bílá ABB 3901A-B20 B</t>
  </si>
  <si>
    <t>24</t>
  </si>
  <si>
    <t>13</t>
  </si>
  <si>
    <t>Pol13</t>
  </si>
  <si>
    <t>TANGO Trojrámeček vodorovný bílá ABB 3901A-B30 B</t>
  </si>
  <si>
    <t>26</t>
  </si>
  <si>
    <t>Pol14</t>
  </si>
  <si>
    <t>TANGO Čtyřrámeček vodorovný bílá ABB 3901A-B40 B</t>
  </si>
  <si>
    <t>28</t>
  </si>
  <si>
    <t>15</t>
  </si>
  <si>
    <t>Pol15</t>
  </si>
  <si>
    <t>TANGO Pětirámeček vodorovný bílá ABB 3901A-B50 B</t>
  </si>
  <si>
    <t>30</t>
  </si>
  <si>
    <t>Pol16</t>
  </si>
  <si>
    <t>CYKY 2x1,5-O</t>
  </si>
  <si>
    <t>m</t>
  </si>
  <si>
    <t>32</t>
  </si>
  <si>
    <t>17</t>
  </si>
  <si>
    <t>Pol17</t>
  </si>
  <si>
    <t>CYKY 3x1,5-J</t>
  </si>
  <si>
    <t>34</t>
  </si>
  <si>
    <t>Pol18</t>
  </si>
  <si>
    <t>CYKY 3x2,5-J</t>
  </si>
  <si>
    <t>36</t>
  </si>
  <si>
    <t>19</t>
  </si>
  <si>
    <t>Pol19</t>
  </si>
  <si>
    <t>CYKY 5x2,5-J</t>
  </si>
  <si>
    <t>38</t>
  </si>
  <si>
    <t>Pol20</t>
  </si>
  <si>
    <t>demontáže HZS vč vyhledání vodičů pod omítkou</t>
  </si>
  <si>
    <t>hod</t>
  </si>
  <si>
    <t>40</t>
  </si>
  <si>
    <t>Pol21</t>
  </si>
  <si>
    <t>sekání, drážkování, průrazy</t>
  </si>
  <si>
    <t>soub</t>
  </si>
  <si>
    <t>42</t>
  </si>
  <si>
    <t>Pol33</t>
  </si>
  <si>
    <t>Hrubá výplň rýh ve stěnách maltou jakékoli šířky rýhy</t>
  </si>
  <si>
    <t>m2</t>
  </si>
  <si>
    <t>1759046641</t>
  </si>
  <si>
    <t>VV</t>
  </si>
  <si>
    <t>30*2,3*0,1</t>
  </si>
  <si>
    <t>23</t>
  </si>
  <si>
    <t>Pol34</t>
  </si>
  <si>
    <t>Vápenocementová štuková omítka rýh ve stěnách š do 150 mm</t>
  </si>
  <si>
    <t>596638585</t>
  </si>
  <si>
    <t>Opravy omítek po nových rozvodech elektro</t>
  </si>
  <si>
    <t>Pol35</t>
  </si>
  <si>
    <t>Vápenocementová štuková omítka malých ploch do 0,09 m2 na stěnách</t>
  </si>
  <si>
    <t>kus</t>
  </si>
  <si>
    <t>1331492129</t>
  </si>
  <si>
    <t>Opravy omítek pro průrazy z rozvaděče</t>
  </si>
  <si>
    <t>D2</t>
  </si>
  <si>
    <t>Nahrazení úprav stávajících rozvaděčů jedním novým společným</t>
  </si>
  <si>
    <t>25</t>
  </si>
  <si>
    <t>Pol26</t>
  </si>
  <si>
    <t>demontáže rozvaděčů a přemístění elektroměru do nové skříně</t>
  </si>
  <si>
    <t>52</t>
  </si>
  <si>
    <t>Pol27</t>
  </si>
  <si>
    <t>Nový rozvaděč RE1</t>
  </si>
  <si>
    <t>54</t>
  </si>
  <si>
    <t>D3</t>
  </si>
  <si>
    <t>Ostatní</t>
  </si>
  <si>
    <t>27</t>
  </si>
  <si>
    <t>Pol28</t>
  </si>
  <si>
    <t>revize</t>
  </si>
  <si>
    <t>56</t>
  </si>
  <si>
    <t>Pol29</t>
  </si>
  <si>
    <t>koordinace s ostatními profesemi</t>
  </si>
  <si>
    <t>58</t>
  </si>
  <si>
    <t>29</t>
  </si>
  <si>
    <t>Pol30</t>
  </si>
  <si>
    <t>zabezpečení pracoviště</t>
  </si>
  <si>
    <t>60</t>
  </si>
  <si>
    <t>Pol31</t>
  </si>
  <si>
    <t>zakreslení skutečného stavu a dokumentce skutečného provedení</t>
  </si>
  <si>
    <t>62</t>
  </si>
  <si>
    <t>31</t>
  </si>
  <si>
    <t>Pol32</t>
  </si>
  <si>
    <t>Přesun hmot</t>
  </si>
  <si>
    <t>64</t>
  </si>
  <si>
    <t>Letecké služby Hradec Králové a.s., Piletická 151</t>
  </si>
  <si>
    <t>PPI servis s.r.o, Škroupova 631/6, 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</si>
</sst>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 applyProtection="1">
      <alignment horizontal="left" vertical="center"/>
      <protection locked="0"/>
    </xf>
    <xf numFmtId="4" fontId="21" fillId="3" borderId="0" xfId="0" applyNumberFormat="1" applyFont="1" applyFill="1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0.3"/>
  <cols>
    <col min="1" max="1" width="8.36328125" customWidth="1"/>
    <col min="2" max="2" width="1.6328125" customWidth="1"/>
    <col min="3" max="3" width="4.1796875" customWidth="1"/>
    <col min="4" max="33" width="2.6328125" customWidth="1"/>
    <col min="34" max="34" width="3.36328125" customWidth="1"/>
    <col min="35" max="35" width="31.6328125" customWidth="1"/>
    <col min="36" max="37" width="2.453125" customWidth="1"/>
    <col min="38" max="38" width="8.36328125" customWidth="1"/>
    <col min="39" max="39" width="3.36328125" customWidth="1"/>
    <col min="40" max="40" width="13.36328125" customWidth="1"/>
    <col min="41" max="41" width="7.453125" customWidth="1"/>
    <col min="42" max="42" width="4.1796875" customWidth="1"/>
    <col min="43" max="43" width="15.6328125" hidden="1" customWidth="1"/>
    <col min="44" max="44" width="13.6328125" customWidth="1"/>
    <col min="45" max="47" width="25.81640625" hidden="1" customWidth="1"/>
    <col min="48" max="49" width="21.6328125" hidden="1" customWidth="1"/>
    <col min="50" max="51" width="25" hidden="1" customWidth="1"/>
    <col min="52" max="52" width="21.6328125" hidden="1" customWidth="1"/>
    <col min="53" max="53" width="19.1796875" hidden="1" customWidth="1"/>
    <col min="54" max="54" width="25" hidden="1" customWidth="1"/>
    <col min="55" max="55" width="21.6328125" hidden="1" customWidth="1"/>
    <col min="56" max="56" width="19.1796875" hidden="1" customWidth="1"/>
    <col min="57" max="57" width="66.453125" customWidth="1"/>
    <col min="71" max="91" width="9.363281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7" customHeight="1">
      <c r="AR2" s="161" t="s">
        <v>5</v>
      </c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S2" s="15" t="s">
        <v>6</v>
      </c>
      <c r="BT2" s="15" t="s">
        <v>7</v>
      </c>
    </row>
    <row r="3" spans="1:74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92" t="s">
        <v>14</v>
      </c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R5" s="18"/>
      <c r="BE5" s="189" t="s">
        <v>15</v>
      </c>
      <c r="BS5" s="15" t="s">
        <v>6</v>
      </c>
    </row>
    <row r="6" spans="1:74" ht="37" customHeight="1">
      <c r="B6" s="18"/>
      <c r="D6" s="24" t="s">
        <v>16</v>
      </c>
      <c r="K6" s="193" t="s">
        <v>17</v>
      </c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R6" s="18"/>
      <c r="BE6" s="190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90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90"/>
      <c r="BS8" s="15" t="s">
        <v>6</v>
      </c>
    </row>
    <row r="9" spans="1:74" ht="14.4" customHeight="1">
      <c r="B9" s="18"/>
      <c r="AR9" s="18"/>
      <c r="BE9" s="190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1</v>
      </c>
      <c r="AR10" s="18"/>
      <c r="BE10" s="190"/>
      <c r="BS10" s="15" t="s">
        <v>6</v>
      </c>
    </row>
    <row r="11" spans="1:74" ht="18.45" customHeight="1">
      <c r="B11" s="18"/>
      <c r="E11" s="23" t="s">
        <v>21</v>
      </c>
      <c r="AK11" s="25" t="s">
        <v>26</v>
      </c>
      <c r="AN11" s="23" t="s">
        <v>1</v>
      </c>
      <c r="AR11" s="18"/>
      <c r="BE11" s="190"/>
      <c r="BS11" s="15" t="s">
        <v>6</v>
      </c>
    </row>
    <row r="12" spans="1:74" ht="7" customHeight="1">
      <c r="B12" s="18"/>
      <c r="AR12" s="18"/>
      <c r="BE12" s="190"/>
      <c r="BS12" s="15" t="s">
        <v>6</v>
      </c>
    </row>
    <row r="13" spans="1:74" ht="12" customHeight="1">
      <c r="B13" s="18"/>
      <c r="D13" s="25" t="s">
        <v>27</v>
      </c>
      <c r="AK13" s="25" t="s">
        <v>25</v>
      </c>
      <c r="AN13" s="27" t="s">
        <v>28</v>
      </c>
      <c r="AR13" s="18"/>
      <c r="BE13" s="190"/>
      <c r="BS13" s="15" t="s">
        <v>6</v>
      </c>
    </row>
    <row r="14" spans="1:74" ht="12.45">
      <c r="B14" s="18"/>
      <c r="E14" s="194" t="s">
        <v>28</v>
      </c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25" t="s">
        <v>26</v>
      </c>
      <c r="AN14" s="27" t="s">
        <v>28</v>
      </c>
      <c r="AR14" s="18"/>
      <c r="BE14" s="190"/>
      <c r="BS14" s="15" t="s">
        <v>6</v>
      </c>
    </row>
    <row r="15" spans="1:74" ht="7" customHeight="1">
      <c r="B15" s="18"/>
      <c r="AR15" s="18"/>
      <c r="BE15" s="190"/>
      <c r="BS15" s="15" t="s">
        <v>3</v>
      </c>
    </row>
    <row r="16" spans="1:74" ht="12" customHeight="1">
      <c r="B16" s="18"/>
      <c r="D16" s="25" t="s">
        <v>29</v>
      </c>
      <c r="AK16" s="25" t="s">
        <v>25</v>
      </c>
      <c r="AN16" s="23" t="s">
        <v>1</v>
      </c>
      <c r="AR16" s="18"/>
      <c r="BE16" s="190"/>
      <c r="BS16" s="15" t="s">
        <v>3</v>
      </c>
    </row>
    <row r="17" spans="2:71" ht="18.45" customHeight="1">
      <c r="B17" s="18"/>
      <c r="E17" s="23" t="s">
        <v>21</v>
      </c>
      <c r="AK17" s="25" t="s">
        <v>26</v>
      </c>
      <c r="AN17" s="23" t="s">
        <v>1</v>
      </c>
      <c r="AR17" s="18"/>
      <c r="BE17" s="190"/>
      <c r="BS17" s="15" t="s">
        <v>30</v>
      </c>
    </row>
    <row r="18" spans="2:71" ht="7" customHeight="1">
      <c r="B18" s="18"/>
      <c r="AR18" s="18"/>
      <c r="BE18" s="190"/>
      <c r="BS18" s="15" t="s">
        <v>6</v>
      </c>
    </row>
    <row r="19" spans="2:71" ht="12" customHeight="1">
      <c r="B19" s="18"/>
      <c r="D19" s="25" t="s">
        <v>31</v>
      </c>
      <c r="AK19" s="25" t="s">
        <v>25</v>
      </c>
      <c r="AN19" s="23" t="s">
        <v>1</v>
      </c>
      <c r="AR19" s="18"/>
      <c r="BE19" s="190"/>
      <c r="BS19" s="15" t="s">
        <v>6</v>
      </c>
    </row>
    <row r="20" spans="2:71" ht="18.45" customHeight="1">
      <c r="B20" s="18"/>
      <c r="E20" s="23" t="s">
        <v>21</v>
      </c>
      <c r="AK20" s="25" t="s">
        <v>26</v>
      </c>
      <c r="AN20" s="23" t="s">
        <v>1</v>
      </c>
      <c r="AR20" s="18"/>
      <c r="BE20" s="190"/>
      <c r="BS20" s="15" t="s">
        <v>30</v>
      </c>
    </row>
    <row r="21" spans="2:71" ht="7" customHeight="1">
      <c r="B21" s="18"/>
      <c r="AR21" s="18"/>
      <c r="BE21" s="190"/>
    </row>
    <row r="22" spans="2:71" ht="12" customHeight="1">
      <c r="B22" s="18"/>
      <c r="D22" s="25" t="s">
        <v>32</v>
      </c>
      <c r="AR22" s="18"/>
      <c r="BE22" s="190"/>
    </row>
    <row r="23" spans="2:71" ht="16.5" customHeight="1">
      <c r="B23" s="18"/>
      <c r="E23" s="196" t="s">
        <v>1</v>
      </c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  <c r="U23" s="196"/>
      <c r="V23" s="196"/>
      <c r="W23" s="196"/>
      <c r="X23" s="196"/>
      <c r="Y23" s="196"/>
      <c r="Z23" s="196"/>
      <c r="AA23" s="196"/>
      <c r="AB23" s="196"/>
      <c r="AC23" s="196"/>
      <c r="AD23" s="196"/>
      <c r="AE23" s="196"/>
      <c r="AF23" s="196"/>
      <c r="AG23" s="196"/>
      <c r="AH23" s="196"/>
      <c r="AI23" s="196"/>
      <c r="AJ23" s="196"/>
      <c r="AK23" s="196"/>
      <c r="AL23" s="196"/>
      <c r="AM23" s="196"/>
      <c r="AN23" s="196"/>
      <c r="AR23" s="18"/>
      <c r="BE23" s="190"/>
    </row>
    <row r="24" spans="2:71" ht="7" customHeight="1">
      <c r="B24" s="18"/>
      <c r="AR24" s="18"/>
      <c r="BE24" s="190"/>
    </row>
    <row r="25" spans="2:71" ht="7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90"/>
    </row>
    <row r="26" spans="2:71" s="1" customFormat="1" ht="25.95" customHeight="1">
      <c r="B26" s="30"/>
      <c r="D26" s="31" t="s">
        <v>33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7">
        <f>ROUND(AG94,2)</f>
        <v>0</v>
      </c>
      <c r="AL26" s="198"/>
      <c r="AM26" s="198"/>
      <c r="AN26" s="198"/>
      <c r="AO26" s="198"/>
      <c r="AR26" s="30"/>
      <c r="BE26" s="190"/>
    </row>
    <row r="27" spans="2:71" s="1" customFormat="1" ht="7" customHeight="1">
      <c r="B27" s="30"/>
      <c r="AR27" s="30"/>
      <c r="BE27" s="190"/>
    </row>
    <row r="28" spans="2:71" s="1" customFormat="1" ht="12.45">
      <c r="B28" s="30"/>
      <c r="L28" s="199" t="s">
        <v>34</v>
      </c>
      <c r="M28" s="199"/>
      <c r="N28" s="199"/>
      <c r="O28" s="199"/>
      <c r="P28" s="199"/>
      <c r="W28" s="199" t="s">
        <v>35</v>
      </c>
      <c r="X28" s="199"/>
      <c r="Y28" s="199"/>
      <c r="Z28" s="199"/>
      <c r="AA28" s="199"/>
      <c r="AB28" s="199"/>
      <c r="AC28" s="199"/>
      <c r="AD28" s="199"/>
      <c r="AE28" s="199"/>
      <c r="AK28" s="199" t="s">
        <v>36</v>
      </c>
      <c r="AL28" s="199"/>
      <c r="AM28" s="199"/>
      <c r="AN28" s="199"/>
      <c r="AO28" s="199"/>
      <c r="AR28" s="30"/>
      <c r="BE28" s="190"/>
    </row>
    <row r="29" spans="2:71" s="2" customFormat="1" ht="14.4" customHeight="1">
      <c r="B29" s="34"/>
      <c r="D29" s="25" t="s">
        <v>37</v>
      </c>
      <c r="F29" s="25" t="s">
        <v>38</v>
      </c>
      <c r="L29" s="184">
        <v>0.21</v>
      </c>
      <c r="M29" s="183"/>
      <c r="N29" s="183"/>
      <c r="O29" s="183"/>
      <c r="P29" s="183"/>
      <c r="W29" s="182">
        <f>ROUND(AZ94, 2)</f>
        <v>0</v>
      </c>
      <c r="X29" s="183"/>
      <c r="Y29" s="183"/>
      <c r="Z29" s="183"/>
      <c r="AA29" s="183"/>
      <c r="AB29" s="183"/>
      <c r="AC29" s="183"/>
      <c r="AD29" s="183"/>
      <c r="AE29" s="183"/>
      <c r="AK29" s="182">
        <f>ROUND(AV94, 2)</f>
        <v>0</v>
      </c>
      <c r="AL29" s="183"/>
      <c r="AM29" s="183"/>
      <c r="AN29" s="183"/>
      <c r="AO29" s="183"/>
      <c r="AR29" s="34"/>
      <c r="BE29" s="191"/>
    </row>
    <row r="30" spans="2:71" s="2" customFormat="1" ht="14.4" customHeight="1">
      <c r="B30" s="34"/>
      <c r="F30" s="25" t="s">
        <v>39</v>
      </c>
      <c r="L30" s="184">
        <v>0.12</v>
      </c>
      <c r="M30" s="183"/>
      <c r="N30" s="183"/>
      <c r="O30" s="183"/>
      <c r="P30" s="183"/>
      <c r="W30" s="182">
        <f>ROUND(BA94, 2)</f>
        <v>0</v>
      </c>
      <c r="X30" s="183"/>
      <c r="Y30" s="183"/>
      <c r="Z30" s="183"/>
      <c r="AA30" s="183"/>
      <c r="AB30" s="183"/>
      <c r="AC30" s="183"/>
      <c r="AD30" s="183"/>
      <c r="AE30" s="183"/>
      <c r="AK30" s="182">
        <f>ROUND(AW94, 2)</f>
        <v>0</v>
      </c>
      <c r="AL30" s="183"/>
      <c r="AM30" s="183"/>
      <c r="AN30" s="183"/>
      <c r="AO30" s="183"/>
      <c r="AR30" s="34"/>
      <c r="BE30" s="191"/>
    </row>
    <row r="31" spans="2:71" s="2" customFormat="1" ht="14.4" hidden="1" customHeight="1">
      <c r="B31" s="34"/>
      <c r="F31" s="25" t="s">
        <v>40</v>
      </c>
      <c r="L31" s="184">
        <v>0.21</v>
      </c>
      <c r="M31" s="183"/>
      <c r="N31" s="183"/>
      <c r="O31" s="183"/>
      <c r="P31" s="183"/>
      <c r="W31" s="182">
        <f>ROUND(BB94, 2)</f>
        <v>0</v>
      </c>
      <c r="X31" s="183"/>
      <c r="Y31" s="183"/>
      <c r="Z31" s="183"/>
      <c r="AA31" s="183"/>
      <c r="AB31" s="183"/>
      <c r="AC31" s="183"/>
      <c r="AD31" s="183"/>
      <c r="AE31" s="183"/>
      <c r="AK31" s="182">
        <v>0</v>
      </c>
      <c r="AL31" s="183"/>
      <c r="AM31" s="183"/>
      <c r="AN31" s="183"/>
      <c r="AO31" s="183"/>
      <c r="AR31" s="34"/>
      <c r="BE31" s="191"/>
    </row>
    <row r="32" spans="2:71" s="2" customFormat="1" ht="14.4" hidden="1" customHeight="1">
      <c r="B32" s="34"/>
      <c r="F32" s="25" t="s">
        <v>41</v>
      </c>
      <c r="L32" s="184">
        <v>0.12</v>
      </c>
      <c r="M32" s="183"/>
      <c r="N32" s="183"/>
      <c r="O32" s="183"/>
      <c r="P32" s="183"/>
      <c r="W32" s="182">
        <f>ROUND(BC94, 2)</f>
        <v>0</v>
      </c>
      <c r="X32" s="183"/>
      <c r="Y32" s="183"/>
      <c r="Z32" s="183"/>
      <c r="AA32" s="183"/>
      <c r="AB32" s="183"/>
      <c r="AC32" s="183"/>
      <c r="AD32" s="183"/>
      <c r="AE32" s="183"/>
      <c r="AK32" s="182">
        <v>0</v>
      </c>
      <c r="AL32" s="183"/>
      <c r="AM32" s="183"/>
      <c r="AN32" s="183"/>
      <c r="AO32" s="183"/>
      <c r="AR32" s="34"/>
      <c r="BE32" s="191"/>
    </row>
    <row r="33" spans="2:57" s="2" customFormat="1" ht="14.4" hidden="1" customHeight="1">
      <c r="B33" s="34"/>
      <c r="F33" s="25" t="s">
        <v>42</v>
      </c>
      <c r="L33" s="184">
        <v>0</v>
      </c>
      <c r="M33" s="183"/>
      <c r="N33" s="183"/>
      <c r="O33" s="183"/>
      <c r="P33" s="183"/>
      <c r="W33" s="182">
        <f>ROUND(BD94, 2)</f>
        <v>0</v>
      </c>
      <c r="X33" s="183"/>
      <c r="Y33" s="183"/>
      <c r="Z33" s="183"/>
      <c r="AA33" s="183"/>
      <c r="AB33" s="183"/>
      <c r="AC33" s="183"/>
      <c r="AD33" s="183"/>
      <c r="AE33" s="183"/>
      <c r="AK33" s="182">
        <v>0</v>
      </c>
      <c r="AL33" s="183"/>
      <c r="AM33" s="183"/>
      <c r="AN33" s="183"/>
      <c r="AO33" s="183"/>
      <c r="AR33" s="34"/>
      <c r="BE33" s="191"/>
    </row>
    <row r="34" spans="2:57" s="1" customFormat="1" ht="7" customHeight="1">
      <c r="B34" s="30"/>
      <c r="AR34" s="30"/>
      <c r="BE34" s="190"/>
    </row>
    <row r="35" spans="2:57" s="1" customFormat="1" ht="25.95" customHeight="1">
      <c r="B35" s="30"/>
      <c r="C35" s="35"/>
      <c r="D35" s="36" t="s">
        <v>43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44</v>
      </c>
      <c r="U35" s="37"/>
      <c r="V35" s="37"/>
      <c r="W35" s="37"/>
      <c r="X35" s="185" t="s">
        <v>45</v>
      </c>
      <c r="Y35" s="186"/>
      <c r="Z35" s="186"/>
      <c r="AA35" s="186"/>
      <c r="AB35" s="186"/>
      <c r="AC35" s="37"/>
      <c r="AD35" s="37"/>
      <c r="AE35" s="37"/>
      <c r="AF35" s="37"/>
      <c r="AG35" s="37"/>
      <c r="AH35" s="37"/>
      <c r="AI35" s="37"/>
      <c r="AJ35" s="37"/>
      <c r="AK35" s="187">
        <f>SUM(AK26:AK33)</f>
        <v>0</v>
      </c>
      <c r="AL35" s="186"/>
      <c r="AM35" s="186"/>
      <c r="AN35" s="186"/>
      <c r="AO35" s="188"/>
      <c r="AP35" s="35"/>
      <c r="AQ35" s="35"/>
      <c r="AR35" s="30"/>
    </row>
    <row r="36" spans="2:57" s="1" customFormat="1" ht="7" customHeight="1">
      <c r="B36" s="30"/>
      <c r="AR36" s="30"/>
    </row>
    <row r="37" spans="2:57" s="1" customFormat="1" ht="14.4" customHeight="1">
      <c r="B37" s="30"/>
      <c r="AR37" s="30"/>
    </row>
    <row r="38" spans="2:57" ht="14.4" customHeight="1">
      <c r="B38" s="18"/>
      <c r="AR38" s="18"/>
    </row>
    <row r="39" spans="2:57" ht="14.4" customHeight="1">
      <c r="B39" s="18"/>
      <c r="AR39" s="18"/>
    </row>
    <row r="40" spans="2:57" ht="14.4" customHeight="1">
      <c r="B40" s="18"/>
      <c r="AR40" s="18"/>
    </row>
    <row r="41" spans="2:57" ht="14.4" customHeight="1">
      <c r="B41" s="18"/>
      <c r="AR41" s="18"/>
    </row>
    <row r="42" spans="2:57" ht="14.4" customHeight="1">
      <c r="B42" s="18"/>
      <c r="AR42" s="18"/>
    </row>
    <row r="43" spans="2:57" ht="14.4" customHeight="1">
      <c r="B43" s="18"/>
      <c r="AR43" s="18"/>
    </row>
    <row r="44" spans="2:57" ht="14.4" customHeight="1">
      <c r="B44" s="18"/>
      <c r="AR44" s="18"/>
    </row>
    <row r="45" spans="2:57" ht="14.4" customHeight="1">
      <c r="B45" s="18"/>
      <c r="AR45" s="18"/>
    </row>
    <row r="46" spans="2:57" ht="14.4" customHeight="1">
      <c r="B46" s="18"/>
      <c r="AR46" s="18"/>
    </row>
    <row r="47" spans="2:57" ht="14.4" customHeight="1">
      <c r="B47" s="18"/>
      <c r="AR47" s="18"/>
    </row>
    <row r="48" spans="2:57" ht="14.4" customHeight="1">
      <c r="B48" s="18"/>
      <c r="AR48" s="18"/>
    </row>
    <row r="49" spans="2:44" s="1" customFormat="1" ht="14.4" customHeight="1">
      <c r="B49" s="30"/>
      <c r="D49" s="39" t="s">
        <v>46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47</v>
      </c>
      <c r="AI49" s="40"/>
      <c r="AJ49" s="40"/>
      <c r="AK49" s="40"/>
      <c r="AL49" s="40"/>
      <c r="AM49" s="40"/>
      <c r="AN49" s="40"/>
      <c r="AO49" s="40"/>
      <c r="AR49" s="30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2.45">
      <c r="B60" s="30"/>
      <c r="D60" s="41" t="s">
        <v>48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49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48</v>
      </c>
      <c r="AI60" s="32"/>
      <c r="AJ60" s="32"/>
      <c r="AK60" s="32"/>
      <c r="AL60" s="32"/>
      <c r="AM60" s="41" t="s">
        <v>49</v>
      </c>
      <c r="AN60" s="32"/>
      <c r="AO60" s="32"/>
      <c r="AR60" s="30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2.45">
      <c r="B64" s="30"/>
      <c r="D64" s="39" t="s">
        <v>50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51</v>
      </c>
      <c r="AI64" s="40"/>
      <c r="AJ64" s="40"/>
      <c r="AK64" s="40"/>
      <c r="AL64" s="40"/>
      <c r="AM64" s="40"/>
      <c r="AN64" s="40"/>
      <c r="AO64" s="40"/>
      <c r="AR64" s="30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2.45">
      <c r="B75" s="30"/>
      <c r="D75" s="41" t="s">
        <v>48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49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48</v>
      </c>
      <c r="AI75" s="32"/>
      <c r="AJ75" s="32"/>
      <c r="AK75" s="32"/>
      <c r="AL75" s="32"/>
      <c r="AM75" s="41" t="s">
        <v>49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7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7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5" customHeight="1">
      <c r="B82" s="30"/>
      <c r="C82" s="19" t="s">
        <v>52</v>
      </c>
      <c r="AR82" s="30"/>
    </row>
    <row r="83" spans="1:91" s="1" customFormat="1" ht="7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LSHK</v>
      </c>
      <c r="AR84" s="46"/>
    </row>
    <row r="85" spans="1:91" s="4" customFormat="1" ht="37" customHeight="1">
      <c r="B85" s="47"/>
      <c r="C85" s="48" t="s">
        <v>16</v>
      </c>
      <c r="L85" s="173" t="str">
        <f>K6</f>
        <v>Revitalizace elektro budova 247, letiště Hradec Králové</v>
      </c>
      <c r="M85" s="174"/>
      <c r="N85" s="174"/>
      <c r="O85" s="174"/>
      <c r="P85" s="174"/>
      <c r="Q85" s="174"/>
      <c r="R85" s="174"/>
      <c r="S85" s="174"/>
      <c r="T85" s="174"/>
      <c r="U85" s="174"/>
      <c r="V85" s="174"/>
      <c r="W85" s="174"/>
      <c r="X85" s="174"/>
      <c r="Y85" s="174"/>
      <c r="Z85" s="174"/>
      <c r="AA85" s="174"/>
      <c r="AB85" s="174"/>
      <c r="AC85" s="174"/>
      <c r="AD85" s="174"/>
      <c r="AE85" s="174"/>
      <c r="AF85" s="174"/>
      <c r="AG85" s="174"/>
      <c r="AH85" s="174"/>
      <c r="AI85" s="174"/>
      <c r="AJ85" s="174"/>
      <c r="AK85" s="174"/>
      <c r="AL85" s="174"/>
      <c r="AM85" s="174"/>
      <c r="AN85" s="174"/>
      <c r="AO85" s="174"/>
      <c r="AR85" s="47"/>
    </row>
    <row r="86" spans="1:91" s="1" customFormat="1" ht="7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 xml:space="preserve"> </v>
      </c>
      <c r="AI87" s="25" t="s">
        <v>22</v>
      </c>
      <c r="AM87" s="175" t="str">
        <f>IF(AN8= "","",AN8)</f>
        <v>15. 12. 2025</v>
      </c>
      <c r="AN87" s="175"/>
      <c r="AR87" s="30"/>
    </row>
    <row r="88" spans="1:91" s="1" customFormat="1" ht="7" customHeight="1">
      <c r="B88" s="30"/>
      <c r="AR88" s="30"/>
    </row>
    <row r="89" spans="1:91" s="1" customFormat="1" ht="15.15" customHeight="1">
      <c r="B89" s="30"/>
      <c r="C89" s="25" t="s">
        <v>24</v>
      </c>
      <c r="L89" s="3" t="str">
        <f>IF(E11= "","",E11)</f>
        <v xml:space="preserve"> </v>
      </c>
      <c r="AI89" s="25" t="s">
        <v>29</v>
      </c>
      <c r="AM89" s="176" t="str">
        <f>IF(E17="","",E17)</f>
        <v xml:space="preserve"> </v>
      </c>
      <c r="AN89" s="177"/>
      <c r="AO89" s="177"/>
      <c r="AP89" s="177"/>
      <c r="AR89" s="30"/>
      <c r="AS89" s="178" t="s">
        <v>53</v>
      </c>
      <c r="AT89" s="179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15" customHeight="1">
      <c r="B90" s="30"/>
      <c r="C90" s="25" t="s">
        <v>27</v>
      </c>
      <c r="L90" s="3" t="str">
        <f>IF(E14= "Vyplň údaj","",E14)</f>
        <v/>
      </c>
      <c r="AI90" s="25" t="s">
        <v>31</v>
      </c>
      <c r="AM90" s="176" t="str">
        <f>IF(E20="","",E20)</f>
        <v xml:space="preserve"> </v>
      </c>
      <c r="AN90" s="177"/>
      <c r="AO90" s="177"/>
      <c r="AP90" s="177"/>
      <c r="AR90" s="30"/>
      <c r="AS90" s="180"/>
      <c r="AT90" s="181"/>
      <c r="BD90" s="54"/>
    </row>
    <row r="91" spans="1:91" s="1" customFormat="1" ht="10.85" customHeight="1">
      <c r="B91" s="30"/>
      <c r="AR91" s="30"/>
      <c r="AS91" s="180"/>
      <c r="AT91" s="181"/>
      <c r="BD91" s="54"/>
    </row>
    <row r="92" spans="1:91" s="1" customFormat="1" ht="29.25" customHeight="1">
      <c r="B92" s="30"/>
      <c r="C92" s="163" t="s">
        <v>54</v>
      </c>
      <c r="D92" s="164"/>
      <c r="E92" s="164"/>
      <c r="F92" s="164"/>
      <c r="G92" s="164"/>
      <c r="H92" s="55"/>
      <c r="I92" s="165" t="s">
        <v>55</v>
      </c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6" t="s">
        <v>56</v>
      </c>
      <c r="AH92" s="164"/>
      <c r="AI92" s="164"/>
      <c r="AJ92" s="164"/>
      <c r="AK92" s="164"/>
      <c r="AL92" s="164"/>
      <c r="AM92" s="164"/>
      <c r="AN92" s="165" t="s">
        <v>57</v>
      </c>
      <c r="AO92" s="164"/>
      <c r="AP92" s="167"/>
      <c r="AQ92" s="56" t="s">
        <v>58</v>
      </c>
      <c r="AR92" s="30"/>
      <c r="AS92" s="57" t="s">
        <v>59</v>
      </c>
      <c r="AT92" s="58" t="s">
        <v>60</v>
      </c>
      <c r="AU92" s="58" t="s">
        <v>61</v>
      </c>
      <c r="AV92" s="58" t="s">
        <v>62</v>
      </c>
      <c r="AW92" s="58" t="s">
        <v>63</v>
      </c>
      <c r="AX92" s="58" t="s">
        <v>64</v>
      </c>
      <c r="AY92" s="58" t="s">
        <v>65</v>
      </c>
      <c r="AZ92" s="58" t="s">
        <v>66</v>
      </c>
      <c r="BA92" s="58" t="s">
        <v>67</v>
      </c>
      <c r="BB92" s="58" t="s">
        <v>68</v>
      </c>
      <c r="BC92" s="58" t="s">
        <v>69</v>
      </c>
      <c r="BD92" s="59" t="s">
        <v>70</v>
      </c>
    </row>
    <row r="93" spans="1:91" s="1" customFormat="1" ht="10.85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" customHeight="1">
      <c r="B94" s="61"/>
      <c r="C94" s="62" t="s">
        <v>71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71">
        <f>ROUND(AG95,2)</f>
        <v>0</v>
      </c>
      <c r="AH94" s="171"/>
      <c r="AI94" s="171"/>
      <c r="AJ94" s="171"/>
      <c r="AK94" s="171"/>
      <c r="AL94" s="171"/>
      <c r="AM94" s="171"/>
      <c r="AN94" s="172">
        <f>SUM(AG94,AT94)</f>
        <v>0</v>
      </c>
      <c r="AO94" s="172"/>
      <c r="AP94" s="172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72</v>
      </c>
      <c r="BT94" s="70" t="s">
        <v>73</v>
      </c>
      <c r="BU94" s="71" t="s">
        <v>74</v>
      </c>
      <c r="BV94" s="70" t="s">
        <v>75</v>
      </c>
      <c r="BW94" s="70" t="s">
        <v>4</v>
      </c>
      <c r="BX94" s="70" t="s">
        <v>76</v>
      </c>
      <c r="CL94" s="70" t="s">
        <v>1</v>
      </c>
    </row>
    <row r="95" spans="1:91" s="6" customFormat="1" ht="24.75" customHeight="1">
      <c r="A95" s="72" t="s">
        <v>77</v>
      </c>
      <c r="B95" s="73"/>
      <c r="C95" s="74"/>
      <c r="D95" s="170" t="s">
        <v>78</v>
      </c>
      <c r="E95" s="170"/>
      <c r="F95" s="170"/>
      <c r="G95" s="170"/>
      <c r="H95" s="170"/>
      <c r="I95" s="75"/>
      <c r="J95" s="170" t="s">
        <v>17</v>
      </c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68">
        <f>'01 - Revitalizace elektro...'!J30</f>
        <v>0</v>
      </c>
      <c r="AH95" s="169"/>
      <c r="AI95" s="169"/>
      <c r="AJ95" s="169"/>
      <c r="AK95" s="169"/>
      <c r="AL95" s="169"/>
      <c r="AM95" s="169"/>
      <c r="AN95" s="168">
        <f>SUM(AG95,AT95)</f>
        <v>0</v>
      </c>
      <c r="AO95" s="169"/>
      <c r="AP95" s="169"/>
      <c r="AQ95" s="76" t="s">
        <v>79</v>
      </c>
      <c r="AR95" s="73"/>
      <c r="AS95" s="77">
        <v>0</v>
      </c>
      <c r="AT95" s="78">
        <f>ROUND(SUM(AV95:AW95),2)</f>
        <v>0</v>
      </c>
      <c r="AU95" s="79">
        <f>'01 - Revitalizace elektro...'!P121</f>
        <v>0</v>
      </c>
      <c r="AV95" s="78">
        <f>'01 - Revitalizace elektro...'!J33</f>
        <v>0</v>
      </c>
      <c r="AW95" s="78">
        <f>'01 - Revitalizace elektro...'!J34</f>
        <v>0</v>
      </c>
      <c r="AX95" s="78">
        <f>'01 - Revitalizace elektro...'!J35</f>
        <v>0</v>
      </c>
      <c r="AY95" s="78">
        <f>'01 - Revitalizace elektro...'!J36</f>
        <v>0</v>
      </c>
      <c r="AZ95" s="78">
        <f>'01 - Revitalizace elektro...'!F33</f>
        <v>0</v>
      </c>
      <c r="BA95" s="78">
        <f>'01 - Revitalizace elektro...'!F34</f>
        <v>0</v>
      </c>
      <c r="BB95" s="78">
        <f>'01 - Revitalizace elektro...'!F35</f>
        <v>0</v>
      </c>
      <c r="BC95" s="78">
        <f>'01 - Revitalizace elektro...'!F36</f>
        <v>0</v>
      </c>
      <c r="BD95" s="80">
        <f>'01 - Revitalizace elektro...'!F37</f>
        <v>0</v>
      </c>
      <c r="BT95" s="81" t="s">
        <v>80</v>
      </c>
      <c r="BV95" s="81" t="s">
        <v>75</v>
      </c>
      <c r="BW95" s="81" t="s">
        <v>81</v>
      </c>
      <c r="BX95" s="81" t="s">
        <v>4</v>
      </c>
      <c r="CL95" s="81" t="s">
        <v>1</v>
      </c>
      <c r="CM95" s="81" t="s">
        <v>82</v>
      </c>
    </row>
    <row r="96" spans="1:91" s="1" customFormat="1" ht="30" customHeight="1">
      <c r="B96" s="30"/>
      <c r="AR96" s="30"/>
    </row>
    <row r="97" spans="2:44" s="1" customFormat="1" ht="7" customHeight="1">
      <c r="B97" s="42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30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Revitalizace elektro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3"/>
  <sheetViews>
    <sheetView showGridLines="0" tabSelected="1" workbookViewId="0">
      <selection activeCell="W119" sqref="W119"/>
    </sheetView>
  </sheetViews>
  <sheetFormatPr defaultRowHeight="10.3"/>
  <cols>
    <col min="1" max="1" width="8.36328125" customWidth="1"/>
    <col min="2" max="2" width="1.1796875" customWidth="1"/>
    <col min="3" max="3" width="4.1796875" customWidth="1"/>
    <col min="4" max="4" width="4.36328125" customWidth="1"/>
    <col min="5" max="5" width="17.1796875" customWidth="1"/>
    <col min="6" max="6" width="50.81640625" customWidth="1"/>
    <col min="7" max="7" width="7.453125" customWidth="1"/>
    <col min="8" max="8" width="14" customWidth="1"/>
    <col min="9" max="9" width="15.81640625" customWidth="1"/>
    <col min="10" max="10" width="22.36328125" customWidth="1"/>
    <col min="11" max="11" width="22.36328125" hidden="1" customWidth="1"/>
    <col min="12" max="12" width="9.36328125" customWidth="1"/>
    <col min="13" max="13" width="10.81640625" hidden="1" customWidth="1"/>
    <col min="14" max="14" width="9.36328125" hidden="1"/>
    <col min="15" max="20" width="14.1796875" hidden="1" customWidth="1"/>
    <col min="21" max="21" width="16.36328125" hidden="1" customWidth="1"/>
    <col min="22" max="22" width="12.36328125" customWidth="1"/>
    <col min="23" max="23" width="16.36328125" customWidth="1"/>
    <col min="24" max="24" width="12.36328125" customWidth="1"/>
    <col min="25" max="25" width="15" customWidth="1"/>
    <col min="26" max="26" width="11" customWidth="1"/>
    <col min="27" max="27" width="15" customWidth="1"/>
    <col min="28" max="28" width="16.36328125" customWidth="1"/>
    <col min="29" max="29" width="11" customWidth="1"/>
    <col min="30" max="30" width="15" customWidth="1"/>
    <col min="31" max="31" width="16.36328125" customWidth="1"/>
    <col min="44" max="65" width="9.36328125" hidden="1"/>
  </cols>
  <sheetData>
    <row r="2" spans="2:46" ht="37" customHeight="1">
      <c r="L2" s="161" t="s">
        <v>5</v>
      </c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15" t="s">
        <v>81</v>
      </c>
    </row>
    <row r="3" spans="2:46" ht="7" hidden="1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82</v>
      </c>
    </row>
    <row r="4" spans="2:46" ht="25" hidden="1" customHeight="1">
      <c r="B4" s="18"/>
      <c r="D4" s="19" t="s">
        <v>83</v>
      </c>
      <c r="L4" s="18"/>
      <c r="M4" s="82" t="s">
        <v>10</v>
      </c>
      <c r="AT4" s="15" t="s">
        <v>3</v>
      </c>
    </row>
    <row r="5" spans="2:46" ht="7" hidden="1" customHeight="1">
      <c r="B5" s="18"/>
      <c r="L5" s="18"/>
    </row>
    <row r="6" spans="2:46" ht="12" hidden="1" customHeight="1">
      <c r="B6" s="18"/>
      <c r="D6" s="25" t="s">
        <v>16</v>
      </c>
      <c r="L6" s="18"/>
    </row>
    <row r="7" spans="2:46" ht="16.5" hidden="1" customHeight="1">
      <c r="B7" s="18"/>
      <c r="E7" s="201" t="str">
        <f>'Rekapitulace stavby'!K6</f>
        <v>Revitalizace elektro budova 247, letiště Hradec Králové</v>
      </c>
      <c r="F7" s="202"/>
      <c r="G7" s="202"/>
      <c r="H7" s="202"/>
      <c r="L7" s="18"/>
    </row>
    <row r="8" spans="2:46" s="1" customFormat="1" ht="12" hidden="1" customHeight="1">
      <c r="B8" s="30"/>
      <c r="D8" s="25" t="s">
        <v>84</v>
      </c>
      <c r="L8" s="30"/>
    </row>
    <row r="9" spans="2:46" s="1" customFormat="1" ht="16.5" hidden="1" customHeight="1">
      <c r="B9" s="30"/>
      <c r="E9" s="173" t="s">
        <v>85</v>
      </c>
      <c r="F9" s="200"/>
      <c r="G9" s="200"/>
      <c r="H9" s="200"/>
      <c r="L9" s="30"/>
    </row>
    <row r="10" spans="2:46" s="1" customFormat="1" hidden="1">
      <c r="B10" s="30"/>
      <c r="L10" s="30"/>
    </row>
    <row r="11" spans="2:46" s="1" customFormat="1" ht="12" hidden="1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hidden="1" customHeight="1">
      <c r="B12" s="30"/>
      <c r="D12" s="25" t="s">
        <v>20</v>
      </c>
      <c r="F12" s="23" t="s">
        <v>21</v>
      </c>
      <c r="I12" s="25" t="s">
        <v>22</v>
      </c>
      <c r="J12" s="50" t="str">
        <f>'Rekapitulace stavby'!AN8</f>
        <v>15. 12. 2025</v>
      </c>
      <c r="L12" s="30"/>
    </row>
    <row r="13" spans="2:46" s="1" customFormat="1" ht="10.85" hidden="1" customHeight="1">
      <c r="B13" s="30"/>
      <c r="L13" s="30"/>
    </row>
    <row r="14" spans="2:46" s="1" customFormat="1" ht="12" hidden="1" customHeight="1">
      <c r="B14" s="30"/>
      <c r="D14" s="25" t="s">
        <v>24</v>
      </c>
      <c r="I14" s="25" t="s">
        <v>25</v>
      </c>
      <c r="J14" s="23" t="str">
        <f>IF('Rekapitulace stavby'!AN10="","",'Rekapitulace stavby'!AN10)</f>
        <v/>
      </c>
      <c r="L14" s="30"/>
    </row>
    <row r="15" spans="2:46" s="1" customFormat="1" ht="18" hidden="1" customHeight="1">
      <c r="B15" s="30"/>
      <c r="E15" s="23" t="str">
        <f>IF('Rekapitulace stavby'!E11="","",'Rekapitulace stavby'!E11)</f>
        <v xml:space="preserve"> </v>
      </c>
      <c r="I15" s="25" t="s">
        <v>26</v>
      </c>
      <c r="J15" s="23" t="str">
        <f>IF('Rekapitulace stavby'!AN11="","",'Rekapitulace stavby'!AN11)</f>
        <v/>
      </c>
      <c r="L15" s="30"/>
    </row>
    <row r="16" spans="2:46" s="1" customFormat="1" ht="7" hidden="1" customHeight="1">
      <c r="B16" s="30"/>
      <c r="L16" s="30"/>
    </row>
    <row r="17" spans="2:12" s="1" customFormat="1" ht="12" hidden="1" customHeight="1">
      <c r="B17" s="30"/>
      <c r="D17" s="25" t="s">
        <v>27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hidden="1" customHeight="1">
      <c r="B18" s="30"/>
      <c r="E18" s="204" t="str">
        <f>'Rekapitulace stavby'!E14</f>
        <v>Vyplň údaj</v>
      </c>
      <c r="F18" s="192"/>
      <c r="G18" s="192"/>
      <c r="H18" s="192"/>
      <c r="I18" s="25" t="s">
        <v>26</v>
      </c>
      <c r="J18" s="26" t="str">
        <f>'Rekapitulace stavby'!AN14</f>
        <v>Vyplň údaj</v>
      </c>
      <c r="L18" s="30"/>
    </row>
    <row r="19" spans="2:12" s="1" customFormat="1" ht="7" hidden="1" customHeight="1">
      <c r="B19" s="30"/>
      <c r="L19" s="30"/>
    </row>
    <row r="20" spans="2:12" s="1" customFormat="1" ht="12" hidden="1" customHeight="1">
      <c r="B20" s="30"/>
      <c r="D20" s="25" t="s">
        <v>29</v>
      </c>
      <c r="I20" s="25" t="s">
        <v>25</v>
      </c>
      <c r="J20" s="23" t="str">
        <f>IF('Rekapitulace stavby'!AN16="","",'Rekapitulace stavby'!AN16)</f>
        <v/>
      </c>
      <c r="L20" s="30"/>
    </row>
    <row r="21" spans="2:12" s="1" customFormat="1" ht="18" hidden="1" customHeight="1">
      <c r="B21" s="30"/>
      <c r="E21" s="23" t="str">
        <f>IF('Rekapitulace stavby'!E17="","",'Rekapitulace stavby'!E17)</f>
        <v xml:space="preserve"> </v>
      </c>
      <c r="I21" s="25" t="s">
        <v>26</v>
      </c>
      <c r="J21" s="23" t="str">
        <f>IF('Rekapitulace stavby'!AN17="","",'Rekapitulace stavby'!AN17)</f>
        <v/>
      </c>
      <c r="L21" s="30"/>
    </row>
    <row r="22" spans="2:12" s="1" customFormat="1" ht="7" hidden="1" customHeight="1">
      <c r="B22" s="30"/>
      <c r="L22" s="30"/>
    </row>
    <row r="23" spans="2:12" s="1" customFormat="1" ht="12" hidden="1" customHeight="1">
      <c r="B23" s="30"/>
      <c r="D23" s="25" t="s">
        <v>31</v>
      </c>
      <c r="I23" s="25" t="s">
        <v>25</v>
      </c>
      <c r="J23" s="23" t="str">
        <f>IF('Rekapitulace stavby'!AN19="","",'Rekapitulace stavby'!AN19)</f>
        <v/>
      </c>
      <c r="L23" s="30"/>
    </row>
    <row r="24" spans="2:12" s="1" customFormat="1" ht="18" hidden="1" customHeight="1">
      <c r="B24" s="30"/>
      <c r="E24" s="23" t="str">
        <f>IF('Rekapitulace stavby'!E20="","",'Rekapitulace stavby'!E20)</f>
        <v xml:space="preserve"> </v>
      </c>
      <c r="I24" s="25" t="s">
        <v>26</v>
      </c>
      <c r="J24" s="23" t="str">
        <f>IF('Rekapitulace stavby'!AN20="","",'Rekapitulace stavby'!AN20)</f>
        <v/>
      </c>
      <c r="L24" s="30"/>
    </row>
    <row r="25" spans="2:12" s="1" customFormat="1" ht="7" hidden="1" customHeight="1">
      <c r="B25" s="30"/>
      <c r="L25" s="30"/>
    </row>
    <row r="26" spans="2:12" s="1" customFormat="1" ht="12" hidden="1" customHeight="1">
      <c r="B26" s="30"/>
      <c r="D26" s="25" t="s">
        <v>32</v>
      </c>
      <c r="L26" s="30"/>
    </row>
    <row r="27" spans="2:12" s="7" customFormat="1" ht="16.5" hidden="1" customHeight="1">
      <c r="B27" s="83"/>
      <c r="E27" s="196" t="s">
        <v>1</v>
      </c>
      <c r="F27" s="196"/>
      <c r="G27" s="196"/>
      <c r="H27" s="196"/>
      <c r="L27" s="83"/>
    </row>
    <row r="28" spans="2:12" s="1" customFormat="1" ht="7" hidden="1" customHeight="1">
      <c r="B28" s="30"/>
      <c r="L28" s="30"/>
    </row>
    <row r="29" spans="2:12" s="1" customFormat="1" ht="7" hidden="1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4" hidden="1" customHeight="1">
      <c r="B30" s="30"/>
      <c r="D30" s="84" t="s">
        <v>33</v>
      </c>
      <c r="J30" s="64">
        <f>ROUND(J121, 2)</f>
        <v>0</v>
      </c>
      <c r="L30" s="30"/>
    </row>
    <row r="31" spans="2:12" s="1" customFormat="1" ht="7" hidden="1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" hidden="1" customHeight="1">
      <c r="B32" s="30"/>
      <c r="F32" s="33" t="s">
        <v>35</v>
      </c>
      <c r="I32" s="33" t="s">
        <v>34</v>
      </c>
      <c r="J32" s="33" t="s">
        <v>36</v>
      </c>
      <c r="L32" s="30"/>
    </row>
    <row r="33" spans="2:12" s="1" customFormat="1" ht="14.4" hidden="1" customHeight="1">
      <c r="B33" s="30"/>
      <c r="D33" s="53" t="s">
        <v>37</v>
      </c>
      <c r="E33" s="25" t="s">
        <v>38</v>
      </c>
      <c r="F33" s="85">
        <f>ROUND((SUM(BE121:BE162)),  2)</f>
        <v>0</v>
      </c>
      <c r="I33" s="86">
        <v>0.21</v>
      </c>
      <c r="J33" s="85">
        <f>ROUND(((SUM(BE121:BE162))*I33),  2)</f>
        <v>0</v>
      </c>
      <c r="L33" s="30"/>
    </row>
    <row r="34" spans="2:12" s="1" customFormat="1" ht="14.4" hidden="1" customHeight="1">
      <c r="B34" s="30"/>
      <c r="E34" s="25" t="s">
        <v>39</v>
      </c>
      <c r="F34" s="85">
        <f>ROUND((SUM(BF121:BF162)),  2)</f>
        <v>0</v>
      </c>
      <c r="I34" s="86">
        <v>0.12</v>
      </c>
      <c r="J34" s="85">
        <f>ROUND(((SUM(BF121:BF162))*I34),  2)</f>
        <v>0</v>
      </c>
      <c r="L34" s="30"/>
    </row>
    <row r="35" spans="2:12" s="1" customFormat="1" ht="14.4" hidden="1" customHeight="1">
      <c r="B35" s="30"/>
      <c r="E35" s="25" t="s">
        <v>40</v>
      </c>
      <c r="F35" s="85">
        <f>ROUND((SUM(BG121:BG162)),  2)</f>
        <v>0</v>
      </c>
      <c r="I35" s="86">
        <v>0.21</v>
      </c>
      <c r="J35" s="85">
        <f>0</f>
        <v>0</v>
      </c>
      <c r="L35" s="30"/>
    </row>
    <row r="36" spans="2:12" s="1" customFormat="1" ht="14.4" hidden="1" customHeight="1">
      <c r="B36" s="30"/>
      <c r="E36" s="25" t="s">
        <v>41</v>
      </c>
      <c r="F36" s="85">
        <f>ROUND((SUM(BH121:BH162)),  2)</f>
        <v>0</v>
      </c>
      <c r="I36" s="86">
        <v>0.12</v>
      </c>
      <c r="J36" s="85">
        <f>0</f>
        <v>0</v>
      </c>
      <c r="L36" s="30"/>
    </row>
    <row r="37" spans="2:12" s="1" customFormat="1" ht="14.4" hidden="1" customHeight="1">
      <c r="B37" s="30"/>
      <c r="E37" s="25" t="s">
        <v>42</v>
      </c>
      <c r="F37" s="85">
        <f>ROUND((SUM(BI121:BI162)),  2)</f>
        <v>0</v>
      </c>
      <c r="I37" s="86">
        <v>0</v>
      </c>
      <c r="J37" s="85">
        <f>0</f>
        <v>0</v>
      </c>
      <c r="L37" s="30"/>
    </row>
    <row r="38" spans="2:12" s="1" customFormat="1" ht="7" hidden="1" customHeight="1">
      <c r="B38" s="30"/>
      <c r="L38" s="30"/>
    </row>
    <row r="39" spans="2:12" s="1" customFormat="1" ht="25.4" hidden="1" customHeight="1">
      <c r="B39" s="30"/>
      <c r="C39" s="87"/>
      <c r="D39" s="88" t="s">
        <v>43</v>
      </c>
      <c r="E39" s="55"/>
      <c r="F39" s="55"/>
      <c r="G39" s="89" t="s">
        <v>44</v>
      </c>
      <c r="H39" s="90" t="s">
        <v>45</v>
      </c>
      <c r="I39" s="55"/>
      <c r="J39" s="91">
        <f>SUM(J30:J37)</f>
        <v>0</v>
      </c>
      <c r="K39" s="92"/>
      <c r="L39" s="30"/>
    </row>
    <row r="40" spans="2:12" s="1" customFormat="1" ht="14.4" hidden="1" customHeight="1">
      <c r="B40" s="30"/>
      <c r="L40" s="30"/>
    </row>
    <row r="41" spans="2:12" ht="14.4" hidden="1" customHeight="1">
      <c r="B41" s="18"/>
      <c r="L41" s="18"/>
    </row>
    <row r="42" spans="2:12" ht="14.4" hidden="1" customHeight="1">
      <c r="B42" s="18"/>
      <c r="L42" s="18"/>
    </row>
    <row r="43" spans="2:12" ht="14.4" hidden="1" customHeight="1">
      <c r="B43" s="18"/>
      <c r="L43" s="18"/>
    </row>
    <row r="44" spans="2:12" ht="14.4" hidden="1" customHeight="1">
      <c r="B44" s="18"/>
      <c r="L44" s="18"/>
    </row>
    <row r="45" spans="2:12" ht="14.4" hidden="1" customHeight="1">
      <c r="B45" s="18"/>
      <c r="L45" s="18"/>
    </row>
    <row r="46" spans="2:12" ht="14.4" hidden="1" customHeight="1">
      <c r="B46" s="18"/>
      <c r="L46" s="18"/>
    </row>
    <row r="47" spans="2:12" ht="14.4" hidden="1" customHeight="1">
      <c r="B47" s="18"/>
      <c r="L47" s="18"/>
    </row>
    <row r="48" spans="2:12" ht="14.4" hidden="1" customHeight="1">
      <c r="B48" s="18"/>
      <c r="L48" s="18"/>
    </row>
    <row r="49" spans="2:12" ht="14.4" hidden="1" customHeight="1">
      <c r="B49" s="18"/>
      <c r="L49" s="18"/>
    </row>
    <row r="50" spans="2:12" s="1" customFormat="1" ht="14.4" hidden="1" customHeight="1">
      <c r="B50" s="30"/>
      <c r="D50" s="39" t="s">
        <v>46</v>
      </c>
      <c r="E50" s="40"/>
      <c r="F50" s="40"/>
      <c r="G50" s="39" t="s">
        <v>47</v>
      </c>
      <c r="H50" s="40"/>
      <c r="I50" s="40"/>
      <c r="J50" s="40"/>
      <c r="K50" s="40"/>
      <c r="L50" s="30"/>
    </row>
    <row r="51" spans="2:12" hidden="1">
      <c r="B51" s="18"/>
      <c r="L51" s="18"/>
    </row>
    <row r="52" spans="2:12" hidden="1">
      <c r="B52" s="18"/>
      <c r="L52" s="18"/>
    </row>
    <row r="53" spans="2:12" hidden="1">
      <c r="B53" s="18"/>
      <c r="L53" s="18"/>
    </row>
    <row r="54" spans="2:12" hidden="1">
      <c r="B54" s="18"/>
      <c r="L54" s="18"/>
    </row>
    <row r="55" spans="2:12" hidden="1">
      <c r="B55" s="18"/>
      <c r="L55" s="18"/>
    </row>
    <row r="56" spans="2:12" hidden="1">
      <c r="B56" s="18"/>
      <c r="L56" s="18"/>
    </row>
    <row r="57" spans="2:12" hidden="1">
      <c r="B57" s="18"/>
      <c r="L57" s="18"/>
    </row>
    <row r="58" spans="2:12" hidden="1">
      <c r="B58" s="18"/>
      <c r="L58" s="18"/>
    </row>
    <row r="59" spans="2:12" hidden="1">
      <c r="B59" s="18"/>
      <c r="L59" s="18"/>
    </row>
    <row r="60" spans="2:12" hidden="1">
      <c r="B60" s="18"/>
      <c r="L60" s="18"/>
    </row>
    <row r="61" spans="2:12" s="1" customFormat="1" ht="12.45" hidden="1">
      <c r="B61" s="30"/>
      <c r="D61" s="41" t="s">
        <v>48</v>
      </c>
      <c r="E61" s="32"/>
      <c r="F61" s="93" t="s">
        <v>49</v>
      </c>
      <c r="G61" s="41" t="s">
        <v>48</v>
      </c>
      <c r="H61" s="32"/>
      <c r="I61" s="32"/>
      <c r="J61" s="94" t="s">
        <v>49</v>
      </c>
      <c r="K61" s="32"/>
      <c r="L61" s="30"/>
    </row>
    <row r="62" spans="2:12" hidden="1">
      <c r="B62" s="18"/>
      <c r="L62" s="18"/>
    </row>
    <row r="63" spans="2:12" hidden="1">
      <c r="B63" s="18"/>
      <c r="L63" s="18"/>
    </row>
    <row r="64" spans="2:12" hidden="1">
      <c r="B64" s="18"/>
      <c r="L64" s="18"/>
    </row>
    <row r="65" spans="2:12" s="1" customFormat="1" ht="12.45" hidden="1">
      <c r="B65" s="30"/>
      <c r="D65" s="39" t="s">
        <v>50</v>
      </c>
      <c r="E65" s="40"/>
      <c r="F65" s="40"/>
      <c r="G65" s="39" t="s">
        <v>51</v>
      </c>
      <c r="H65" s="40"/>
      <c r="I65" s="40"/>
      <c r="J65" s="40"/>
      <c r="K65" s="40"/>
      <c r="L65" s="30"/>
    </row>
    <row r="66" spans="2:12" hidden="1">
      <c r="B66" s="18"/>
      <c r="L66" s="18"/>
    </row>
    <row r="67" spans="2:12" hidden="1">
      <c r="B67" s="18"/>
      <c r="L67" s="18"/>
    </row>
    <row r="68" spans="2:12" hidden="1">
      <c r="B68" s="18"/>
      <c r="L68" s="18"/>
    </row>
    <row r="69" spans="2:12" hidden="1">
      <c r="B69" s="18"/>
      <c r="L69" s="18"/>
    </row>
    <row r="70" spans="2:12" hidden="1">
      <c r="B70" s="18"/>
      <c r="L70" s="18"/>
    </row>
    <row r="71" spans="2:12" hidden="1">
      <c r="B71" s="18"/>
      <c r="L71" s="18"/>
    </row>
    <row r="72" spans="2:12" hidden="1">
      <c r="B72" s="18"/>
      <c r="L72" s="18"/>
    </row>
    <row r="73" spans="2:12" hidden="1">
      <c r="B73" s="18"/>
      <c r="L73" s="18"/>
    </row>
    <row r="74" spans="2:12" hidden="1">
      <c r="B74" s="18"/>
      <c r="L74" s="18"/>
    </row>
    <row r="75" spans="2:12" hidden="1">
      <c r="B75" s="18"/>
      <c r="L75" s="18"/>
    </row>
    <row r="76" spans="2:12" s="1" customFormat="1" ht="12.45" hidden="1">
      <c r="B76" s="30"/>
      <c r="D76" s="41" t="s">
        <v>48</v>
      </c>
      <c r="E76" s="32"/>
      <c r="F76" s="93" t="s">
        <v>49</v>
      </c>
      <c r="G76" s="41" t="s">
        <v>48</v>
      </c>
      <c r="H76" s="32"/>
      <c r="I76" s="32"/>
      <c r="J76" s="94" t="s">
        <v>49</v>
      </c>
      <c r="K76" s="32"/>
      <c r="L76" s="30"/>
    </row>
    <row r="77" spans="2:12" s="1" customFormat="1" ht="14.4" hidden="1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78" spans="2:12" hidden="1"/>
    <row r="79" spans="2:12" hidden="1"/>
    <row r="80" spans="2:12" hidden="1"/>
    <row r="81" spans="2:47" s="1" customFormat="1" ht="7" hidden="1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5" hidden="1" customHeight="1">
      <c r="B82" s="30"/>
      <c r="C82" s="19" t="s">
        <v>86</v>
      </c>
      <c r="L82" s="30"/>
    </row>
    <row r="83" spans="2:47" s="1" customFormat="1" ht="7" hidden="1" customHeight="1">
      <c r="B83" s="30"/>
      <c r="L83" s="30"/>
    </row>
    <row r="84" spans="2:47" s="1" customFormat="1" ht="12" hidden="1" customHeight="1">
      <c r="B84" s="30"/>
      <c r="C84" s="25" t="s">
        <v>16</v>
      </c>
      <c r="L84" s="30"/>
    </row>
    <row r="85" spans="2:47" s="1" customFormat="1" ht="16.5" hidden="1" customHeight="1">
      <c r="B85" s="30"/>
      <c r="E85" s="201" t="str">
        <f>E7</f>
        <v>Revitalizace elektro budova 247, letiště Hradec Králové</v>
      </c>
      <c r="F85" s="202"/>
      <c r="G85" s="202"/>
      <c r="H85" s="202"/>
      <c r="L85" s="30"/>
    </row>
    <row r="86" spans="2:47" s="1" customFormat="1" ht="12" hidden="1" customHeight="1">
      <c r="B86" s="30"/>
      <c r="C86" s="25" t="s">
        <v>84</v>
      </c>
      <c r="L86" s="30"/>
    </row>
    <row r="87" spans="2:47" s="1" customFormat="1" ht="16.5" hidden="1" customHeight="1">
      <c r="B87" s="30"/>
      <c r="E87" s="173" t="str">
        <f>E9</f>
        <v>01 - Revitalizace elektro budova 247, letiště Hradec Králové</v>
      </c>
      <c r="F87" s="200"/>
      <c r="G87" s="200"/>
      <c r="H87" s="200"/>
      <c r="L87" s="30"/>
    </row>
    <row r="88" spans="2:47" s="1" customFormat="1" ht="7" hidden="1" customHeight="1">
      <c r="B88" s="30"/>
      <c r="L88" s="30"/>
    </row>
    <row r="89" spans="2:47" s="1" customFormat="1" ht="12" hidden="1" customHeight="1">
      <c r="B89" s="30"/>
      <c r="C89" s="25" t="s">
        <v>20</v>
      </c>
      <c r="F89" s="23" t="str">
        <f>F12</f>
        <v xml:space="preserve"> </v>
      </c>
      <c r="I89" s="25" t="s">
        <v>22</v>
      </c>
      <c r="J89" s="50" t="str">
        <f>IF(J12="","",J12)</f>
        <v>15. 12. 2025</v>
      </c>
      <c r="L89" s="30"/>
    </row>
    <row r="90" spans="2:47" s="1" customFormat="1" ht="7" hidden="1" customHeight="1">
      <c r="B90" s="30"/>
      <c r="L90" s="30"/>
    </row>
    <row r="91" spans="2:47" s="1" customFormat="1" ht="15.15" hidden="1" customHeight="1">
      <c r="B91" s="30"/>
      <c r="C91" s="25" t="s">
        <v>24</v>
      </c>
      <c r="F91" s="23" t="str">
        <f>E15</f>
        <v xml:space="preserve"> </v>
      </c>
      <c r="I91" s="25" t="s">
        <v>29</v>
      </c>
      <c r="J91" s="28" t="str">
        <f>E21</f>
        <v xml:space="preserve"> </v>
      </c>
      <c r="L91" s="30"/>
    </row>
    <row r="92" spans="2:47" s="1" customFormat="1" ht="15.15" hidden="1" customHeight="1">
      <c r="B92" s="30"/>
      <c r="C92" s="25" t="s">
        <v>27</v>
      </c>
      <c r="F92" s="23" t="str">
        <f>IF(E18="","",E18)</f>
        <v>Vyplň údaj</v>
      </c>
      <c r="I92" s="25" t="s">
        <v>31</v>
      </c>
      <c r="J92" s="28" t="str">
        <f>E24</f>
        <v xml:space="preserve"> </v>
      </c>
      <c r="L92" s="30"/>
    </row>
    <row r="93" spans="2:47" s="1" customFormat="1" ht="10.3" hidden="1" customHeight="1">
      <c r="B93" s="30"/>
      <c r="L93" s="30"/>
    </row>
    <row r="94" spans="2:47" s="1" customFormat="1" ht="29.25" hidden="1" customHeight="1">
      <c r="B94" s="30"/>
      <c r="C94" s="95" t="s">
        <v>87</v>
      </c>
      <c r="D94" s="87"/>
      <c r="E94" s="87"/>
      <c r="F94" s="87"/>
      <c r="G94" s="87"/>
      <c r="H94" s="87"/>
      <c r="I94" s="87"/>
      <c r="J94" s="96" t="s">
        <v>88</v>
      </c>
      <c r="K94" s="87"/>
      <c r="L94" s="30"/>
    </row>
    <row r="95" spans="2:47" s="1" customFormat="1" ht="10.3" hidden="1" customHeight="1">
      <c r="B95" s="30"/>
      <c r="L95" s="30"/>
    </row>
    <row r="96" spans="2:47" s="1" customFormat="1" ht="22.85" hidden="1" customHeight="1">
      <c r="B96" s="30"/>
      <c r="C96" s="97" t="s">
        <v>89</v>
      </c>
      <c r="J96" s="64">
        <f>J121</f>
        <v>0</v>
      </c>
      <c r="L96" s="30"/>
      <c r="AU96" s="15" t="s">
        <v>90</v>
      </c>
    </row>
    <row r="97" spans="2:12" s="8" customFormat="1" ht="25" hidden="1" customHeight="1">
      <c r="B97" s="98"/>
      <c r="D97" s="99" t="s">
        <v>91</v>
      </c>
      <c r="E97" s="100"/>
      <c r="F97" s="100"/>
      <c r="G97" s="100"/>
      <c r="H97" s="100"/>
      <c r="I97" s="100"/>
      <c r="J97" s="101">
        <f>J122</f>
        <v>0</v>
      </c>
      <c r="L97" s="98"/>
    </row>
    <row r="98" spans="2:12" s="9" customFormat="1" ht="19.95" hidden="1" customHeight="1">
      <c r="B98" s="102"/>
      <c r="D98" s="103" t="s">
        <v>92</v>
      </c>
      <c r="E98" s="104"/>
      <c r="F98" s="104"/>
      <c r="G98" s="104"/>
      <c r="H98" s="104"/>
      <c r="I98" s="104"/>
      <c r="J98" s="105">
        <f>J123</f>
        <v>0</v>
      </c>
      <c r="L98" s="102"/>
    </row>
    <row r="99" spans="2:12" s="9" customFormat="1" ht="14.9" hidden="1" customHeight="1">
      <c r="B99" s="102"/>
      <c r="D99" s="103" t="s">
        <v>93</v>
      </c>
      <c r="E99" s="104"/>
      <c r="F99" s="104"/>
      <c r="G99" s="104"/>
      <c r="H99" s="104"/>
      <c r="I99" s="104"/>
      <c r="J99" s="105">
        <f>J124</f>
        <v>0</v>
      </c>
      <c r="L99" s="102"/>
    </row>
    <row r="100" spans="2:12" s="9" customFormat="1" ht="14.9" hidden="1" customHeight="1">
      <c r="B100" s="102"/>
      <c r="D100" s="103" t="s">
        <v>94</v>
      </c>
      <c r="E100" s="104"/>
      <c r="F100" s="104"/>
      <c r="G100" s="104"/>
      <c r="H100" s="104"/>
      <c r="I100" s="104"/>
      <c r="J100" s="105">
        <f>J154</f>
        <v>0</v>
      </c>
      <c r="L100" s="102"/>
    </row>
    <row r="101" spans="2:12" s="9" customFormat="1" ht="14.9" hidden="1" customHeight="1">
      <c r="B101" s="102"/>
      <c r="D101" s="103" t="s">
        <v>95</v>
      </c>
      <c r="E101" s="104"/>
      <c r="F101" s="104"/>
      <c r="G101" s="104"/>
      <c r="H101" s="104"/>
      <c r="I101" s="104"/>
      <c r="J101" s="105">
        <f>J157</f>
        <v>0</v>
      </c>
      <c r="L101" s="102"/>
    </row>
    <row r="102" spans="2:12" s="1" customFormat="1" ht="21.75" hidden="1" customHeight="1">
      <c r="B102" s="30"/>
      <c r="L102" s="30"/>
    </row>
    <row r="103" spans="2:12" s="1" customFormat="1" ht="7" hidden="1" customHeight="1">
      <c r="B103" s="42"/>
      <c r="C103" s="43"/>
      <c r="D103" s="43"/>
      <c r="E103" s="43"/>
      <c r="F103" s="43"/>
      <c r="G103" s="43"/>
      <c r="H103" s="43"/>
      <c r="I103" s="43"/>
      <c r="J103" s="43"/>
      <c r="K103" s="43"/>
      <c r="L103" s="30"/>
    </row>
    <row r="104" spans="2:12" hidden="1"/>
    <row r="105" spans="2:12" hidden="1"/>
    <row r="106" spans="2:12" hidden="1"/>
    <row r="107" spans="2:12" s="1" customFormat="1" ht="7" customHeight="1">
      <c r="B107" s="44"/>
      <c r="C107" s="45"/>
      <c r="D107" s="45"/>
      <c r="E107" s="45"/>
      <c r="F107" s="45"/>
      <c r="G107" s="45"/>
      <c r="H107" s="45"/>
      <c r="I107" s="45"/>
      <c r="J107" s="45"/>
      <c r="K107" s="45"/>
      <c r="L107" s="30"/>
    </row>
    <row r="108" spans="2:12" s="1" customFormat="1" ht="25" customHeight="1">
      <c r="B108" s="30"/>
      <c r="C108" s="19" t="s">
        <v>96</v>
      </c>
      <c r="L108" s="30"/>
    </row>
    <row r="109" spans="2:12" s="1" customFormat="1" ht="7" customHeight="1">
      <c r="B109" s="30"/>
      <c r="L109" s="30"/>
    </row>
    <row r="110" spans="2:12" s="1" customFormat="1" ht="12" customHeight="1">
      <c r="B110" s="30"/>
      <c r="C110" s="25" t="s">
        <v>16</v>
      </c>
      <c r="L110" s="30"/>
    </row>
    <row r="111" spans="2:12" s="1" customFormat="1" ht="16.5" customHeight="1">
      <c r="B111" s="30"/>
      <c r="E111" s="201" t="str">
        <f>E7</f>
        <v>Revitalizace elektro budova 247, letiště Hradec Králové</v>
      </c>
      <c r="F111" s="202"/>
      <c r="G111" s="202"/>
      <c r="H111" s="202"/>
      <c r="L111" s="30"/>
    </row>
    <row r="112" spans="2:12" s="1" customFormat="1" ht="12" customHeight="1">
      <c r="B112" s="30"/>
      <c r="C112" s="25" t="s">
        <v>84</v>
      </c>
      <c r="L112" s="30"/>
    </row>
    <row r="113" spans="2:65" s="1" customFormat="1" ht="16.5" customHeight="1">
      <c r="B113" s="30"/>
      <c r="E113" s="173" t="str">
        <f>E9</f>
        <v>01 - Revitalizace elektro budova 247, letiště Hradec Králové</v>
      </c>
      <c r="F113" s="200"/>
      <c r="G113" s="200"/>
      <c r="H113" s="200"/>
      <c r="L113" s="30"/>
    </row>
    <row r="114" spans="2:65" s="1" customFormat="1" ht="7" customHeight="1">
      <c r="B114" s="30"/>
      <c r="L114" s="30"/>
    </row>
    <row r="115" spans="2:65" s="1" customFormat="1" ht="12" customHeight="1">
      <c r="B115" s="30"/>
      <c r="C115" s="25" t="s">
        <v>20</v>
      </c>
      <c r="F115" s="23" t="str">
        <f>F12</f>
        <v xml:space="preserve"> </v>
      </c>
      <c r="I115" s="25" t="s">
        <v>22</v>
      </c>
      <c r="J115" s="50" t="str">
        <f>IF(J12="","",J12)</f>
        <v>15. 12. 2025</v>
      </c>
      <c r="L115" s="30"/>
    </row>
    <row r="116" spans="2:65" s="1" customFormat="1" ht="7" customHeight="1">
      <c r="B116" s="30"/>
      <c r="L116" s="30"/>
    </row>
    <row r="117" spans="2:65" s="1" customFormat="1" ht="15.15" customHeight="1">
      <c r="B117" s="30"/>
      <c r="C117" s="25" t="s">
        <v>24</v>
      </c>
      <c r="F117" s="23" t="s">
        <v>236</v>
      </c>
      <c r="I117" s="25" t="s">
        <v>29</v>
      </c>
      <c r="J117" s="203" t="s">
        <v>237</v>
      </c>
      <c r="L117" s="30"/>
    </row>
    <row r="118" spans="2:65" s="1" customFormat="1" ht="15.15" customHeight="1">
      <c r="B118" s="30"/>
      <c r="C118" s="25" t="s">
        <v>27</v>
      </c>
      <c r="F118" s="205"/>
      <c r="I118" s="25" t="s">
        <v>31</v>
      </c>
      <c r="J118" s="203"/>
      <c r="L118" s="30"/>
    </row>
    <row r="119" spans="2:65" s="1" customFormat="1" ht="10.3" customHeight="1">
      <c r="B119" s="30"/>
      <c r="L119" s="30"/>
    </row>
    <row r="120" spans="2:65" s="10" customFormat="1" ht="29.25" customHeight="1">
      <c r="B120" s="106"/>
      <c r="C120" s="107" t="s">
        <v>97</v>
      </c>
      <c r="D120" s="108" t="s">
        <v>58</v>
      </c>
      <c r="E120" s="108" t="s">
        <v>54</v>
      </c>
      <c r="F120" s="108" t="s">
        <v>55</v>
      </c>
      <c r="G120" s="108" t="s">
        <v>98</v>
      </c>
      <c r="H120" s="108" t="s">
        <v>99</v>
      </c>
      <c r="I120" s="108" t="s">
        <v>100</v>
      </c>
      <c r="J120" s="109" t="s">
        <v>88</v>
      </c>
      <c r="K120" s="110" t="s">
        <v>101</v>
      </c>
      <c r="L120" s="106"/>
      <c r="M120" s="57" t="s">
        <v>1</v>
      </c>
      <c r="N120" s="58" t="s">
        <v>37</v>
      </c>
      <c r="O120" s="58" t="s">
        <v>102</v>
      </c>
      <c r="P120" s="58" t="s">
        <v>103</v>
      </c>
      <c r="Q120" s="58" t="s">
        <v>104</v>
      </c>
      <c r="R120" s="58" t="s">
        <v>105</v>
      </c>
      <c r="S120" s="58" t="s">
        <v>106</v>
      </c>
      <c r="T120" s="59" t="s">
        <v>107</v>
      </c>
    </row>
    <row r="121" spans="2:65" s="1" customFormat="1" ht="22.85" customHeight="1">
      <c r="B121" s="30"/>
      <c r="C121" s="62" t="s">
        <v>108</v>
      </c>
      <c r="J121" s="111">
        <f>BK121</f>
        <v>0</v>
      </c>
      <c r="L121" s="30"/>
      <c r="M121" s="60"/>
      <c r="N121" s="51"/>
      <c r="O121" s="51"/>
      <c r="P121" s="112">
        <f>P122</f>
        <v>0</v>
      </c>
      <c r="Q121" s="51"/>
      <c r="R121" s="112">
        <f>R122</f>
        <v>0.70812700000000006</v>
      </c>
      <c r="S121" s="51"/>
      <c r="T121" s="113">
        <f>T122</f>
        <v>0</v>
      </c>
      <c r="AT121" s="15" t="s">
        <v>72</v>
      </c>
      <c r="AU121" s="15" t="s">
        <v>90</v>
      </c>
      <c r="BK121" s="114">
        <f>BK122</f>
        <v>0</v>
      </c>
    </row>
    <row r="122" spans="2:65" s="11" customFormat="1" ht="25.95" customHeight="1">
      <c r="B122" s="115"/>
      <c r="D122" s="116" t="s">
        <v>72</v>
      </c>
      <c r="E122" s="117" t="s">
        <v>109</v>
      </c>
      <c r="F122" s="117" t="s">
        <v>110</v>
      </c>
      <c r="I122" s="118"/>
      <c r="J122" s="119">
        <f>BK122</f>
        <v>0</v>
      </c>
      <c r="L122" s="115"/>
      <c r="M122" s="120"/>
      <c r="P122" s="121">
        <f>P123</f>
        <v>0</v>
      </c>
      <c r="R122" s="121">
        <f>R123</f>
        <v>0.70812700000000006</v>
      </c>
      <c r="T122" s="122">
        <f>T123</f>
        <v>0</v>
      </c>
      <c r="AR122" s="116" t="s">
        <v>111</v>
      </c>
      <c r="AT122" s="123" t="s">
        <v>72</v>
      </c>
      <c r="AU122" s="123" t="s">
        <v>73</v>
      </c>
      <c r="AY122" s="116" t="s">
        <v>112</v>
      </c>
      <c r="BK122" s="124">
        <f>BK123</f>
        <v>0</v>
      </c>
    </row>
    <row r="123" spans="2:65" s="11" customFormat="1" ht="22.85" customHeight="1">
      <c r="B123" s="115"/>
      <c r="D123" s="116" t="s">
        <v>72</v>
      </c>
      <c r="E123" s="125" t="s">
        <v>113</v>
      </c>
      <c r="F123" s="125" t="s">
        <v>114</v>
      </c>
      <c r="I123" s="118"/>
      <c r="J123" s="126">
        <f>BK123</f>
        <v>0</v>
      </c>
      <c r="L123" s="115"/>
      <c r="M123" s="120"/>
      <c r="P123" s="121">
        <f>P124+P154+P157</f>
        <v>0</v>
      </c>
      <c r="R123" s="121">
        <f>R124+R154+R157</f>
        <v>0.70812700000000006</v>
      </c>
      <c r="T123" s="122">
        <f>T124+T154+T157</f>
        <v>0</v>
      </c>
      <c r="AR123" s="116" t="s">
        <v>111</v>
      </c>
      <c r="AT123" s="123" t="s">
        <v>72</v>
      </c>
      <c r="AU123" s="123" t="s">
        <v>80</v>
      </c>
      <c r="AY123" s="116" t="s">
        <v>112</v>
      </c>
      <c r="BK123" s="124">
        <f>BK124+BK154+BK157</f>
        <v>0</v>
      </c>
    </row>
    <row r="124" spans="2:65" s="11" customFormat="1" ht="20.9" customHeight="1">
      <c r="B124" s="115"/>
      <c r="D124" s="116" t="s">
        <v>72</v>
      </c>
      <c r="E124" s="125" t="s">
        <v>115</v>
      </c>
      <c r="F124" s="125" t="s">
        <v>116</v>
      </c>
      <c r="I124" s="118"/>
      <c r="J124" s="126">
        <f>BK124</f>
        <v>0</v>
      </c>
      <c r="L124" s="115"/>
      <c r="M124" s="120"/>
      <c r="P124" s="121">
        <f>SUM(P125:P153)</f>
        <v>0</v>
      </c>
      <c r="R124" s="121">
        <f>SUM(R125:R153)</f>
        <v>0.70812700000000006</v>
      </c>
      <c r="T124" s="122">
        <f>SUM(T125:T153)</f>
        <v>0</v>
      </c>
      <c r="AR124" s="116" t="s">
        <v>80</v>
      </c>
      <c r="AT124" s="123" t="s">
        <v>72</v>
      </c>
      <c r="AU124" s="123" t="s">
        <v>82</v>
      </c>
      <c r="AY124" s="116" t="s">
        <v>112</v>
      </c>
      <c r="BK124" s="124">
        <f>SUM(BK125:BK153)</f>
        <v>0</v>
      </c>
    </row>
    <row r="125" spans="2:65" s="1" customFormat="1" ht="16.5" customHeight="1">
      <c r="B125" s="127"/>
      <c r="C125" s="128" t="s">
        <v>80</v>
      </c>
      <c r="D125" s="128" t="s">
        <v>117</v>
      </c>
      <c r="E125" s="129" t="s">
        <v>118</v>
      </c>
      <c r="F125" s="130" t="s">
        <v>119</v>
      </c>
      <c r="G125" s="131" t="s">
        <v>120</v>
      </c>
      <c r="H125" s="132">
        <v>83</v>
      </c>
      <c r="I125" s="133"/>
      <c r="J125" s="134">
        <f t="shared" ref="J125:J146" si="0">ROUND(I125*H125,2)</f>
        <v>0</v>
      </c>
      <c r="K125" s="135"/>
      <c r="L125" s="30"/>
      <c r="M125" s="136" t="s">
        <v>1</v>
      </c>
      <c r="N125" s="137" t="s">
        <v>38</v>
      </c>
      <c r="P125" s="138">
        <f t="shared" ref="P125:P146" si="1">O125*H125</f>
        <v>0</v>
      </c>
      <c r="Q125" s="138">
        <v>0</v>
      </c>
      <c r="R125" s="138">
        <f t="shared" ref="R125:R146" si="2">Q125*H125</f>
        <v>0</v>
      </c>
      <c r="S125" s="138">
        <v>0</v>
      </c>
      <c r="T125" s="139">
        <f t="shared" ref="T125:T146" si="3">S125*H125</f>
        <v>0</v>
      </c>
      <c r="AR125" s="140" t="s">
        <v>121</v>
      </c>
      <c r="AT125" s="140" t="s">
        <v>117</v>
      </c>
      <c r="AU125" s="140" t="s">
        <v>111</v>
      </c>
      <c r="AY125" s="15" t="s">
        <v>112</v>
      </c>
      <c r="BE125" s="141">
        <f t="shared" ref="BE125:BE146" si="4">IF(N125="základní",J125,0)</f>
        <v>0</v>
      </c>
      <c r="BF125" s="141">
        <f t="shared" ref="BF125:BF146" si="5">IF(N125="snížená",J125,0)</f>
        <v>0</v>
      </c>
      <c r="BG125" s="141">
        <f t="shared" ref="BG125:BG146" si="6">IF(N125="zákl. přenesená",J125,0)</f>
        <v>0</v>
      </c>
      <c r="BH125" s="141">
        <f t="shared" ref="BH125:BH146" si="7">IF(N125="sníž. přenesená",J125,0)</f>
        <v>0</v>
      </c>
      <c r="BI125" s="141">
        <f t="shared" ref="BI125:BI146" si="8">IF(N125="nulová",J125,0)</f>
        <v>0</v>
      </c>
      <c r="BJ125" s="15" t="s">
        <v>80</v>
      </c>
      <c r="BK125" s="141">
        <f t="shared" ref="BK125:BK146" si="9">ROUND(I125*H125,2)</f>
        <v>0</v>
      </c>
      <c r="BL125" s="15" t="s">
        <v>121</v>
      </c>
      <c r="BM125" s="140" t="s">
        <v>82</v>
      </c>
    </row>
    <row r="126" spans="2:65" s="1" customFormat="1" ht="16.5" customHeight="1">
      <c r="B126" s="127"/>
      <c r="C126" s="128" t="s">
        <v>82</v>
      </c>
      <c r="D126" s="128" t="s">
        <v>117</v>
      </c>
      <c r="E126" s="129" t="s">
        <v>122</v>
      </c>
      <c r="F126" s="130" t="s">
        <v>123</v>
      </c>
      <c r="G126" s="131" t="s">
        <v>120</v>
      </c>
      <c r="H126" s="132">
        <v>10</v>
      </c>
      <c r="I126" s="133"/>
      <c r="J126" s="134">
        <f t="shared" si="0"/>
        <v>0</v>
      </c>
      <c r="K126" s="135"/>
      <c r="L126" s="30"/>
      <c r="M126" s="136" t="s">
        <v>1</v>
      </c>
      <c r="N126" s="137" t="s">
        <v>38</v>
      </c>
      <c r="P126" s="138">
        <f t="shared" si="1"/>
        <v>0</v>
      </c>
      <c r="Q126" s="138">
        <v>0</v>
      </c>
      <c r="R126" s="138">
        <f t="shared" si="2"/>
        <v>0</v>
      </c>
      <c r="S126" s="138">
        <v>0</v>
      </c>
      <c r="T126" s="139">
        <f t="shared" si="3"/>
        <v>0</v>
      </c>
      <c r="AR126" s="140" t="s">
        <v>121</v>
      </c>
      <c r="AT126" s="140" t="s">
        <v>117</v>
      </c>
      <c r="AU126" s="140" t="s">
        <v>111</v>
      </c>
      <c r="AY126" s="15" t="s">
        <v>112</v>
      </c>
      <c r="BE126" s="141">
        <f t="shared" si="4"/>
        <v>0</v>
      </c>
      <c r="BF126" s="141">
        <f t="shared" si="5"/>
        <v>0</v>
      </c>
      <c r="BG126" s="141">
        <f t="shared" si="6"/>
        <v>0</v>
      </c>
      <c r="BH126" s="141">
        <f t="shared" si="7"/>
        <v>0</v>
      </c>
      <c r="BI126" s="141">
        <f t="shared" si="8"/>
        <v>0</v>
      </c>
      <c r="BJ126" s="15" t="s">
        <v>80</v>
      </c>
      <c r="BK126" s="141">
        <f t="shared" si="9"/>
        <v>0</v>
      </c>
      <c r="BL126" s="15" t="s">
        <v>121</v>
      </c>
      <c r="BM126" s="140" t="s">
        <v>121</v>
      </c>
    </row>
    <row r="127" spans="2:65" s="1" customFormat="1" ht="21.75" customHeight="1">
      <c r="B127" s="127"/>
      <c r="C127" s="128" t="s">
        <v>111</v>
      </c>
      <c r="D127" s="128" t="s">
        <v>117</v>
      </c>
      <c r="E127" s="129" t="s">
        <v>124</v>
      </c>
      <c r="F127" s="130" t="s">
        <v>125</v>
      </c>
      <c r="G127" s="131" t="s">
        <v>120</v>
      </c>
      <c r="H127" s="132">
        <v>72</v>
      </c>
      <c r="I127" s="133"/>
      <c r="J127" s="134">
        <f t="shared" si="0"/>
        <v>0</v>
      </c>
      <c r="K127" s="135"/>
      <c r="L127" s="30"/>
      <c r="M127" s="136" t="s">
        <v>1</v>
      </c>
      <c r="N127" s="137" t="s">
        <v>38</v>
      </c>
      <c r="P127" s="138">
        <f t="shared" si="1"/>
        <v>0</v>
      </c>
      <c r="Q127" s="138">
        <v>0</v>
      </c>
      <c r="R127" s="138">
        <f t="shared" si="2"/>
        <v>0</v>
      </c>
      <c r="S127" s="138">
        <v>0</v>
      </c>
      <c r="T127" s="139">
        <f t="shared" si="3"/>
        <v>0</v>
      </c>
      <c r="AR127" s="140" t="s">
        <v>121</v>
      </c>
      <c r="AT127" s="140" t="s">
        <v>117</v>
      </c>
      <c r="AU127" s="140" t="s">
        <v>111</v>
      </c>
      <c r="AY127" s="15" t="s">
        <v>112</v>
      </c>
      <c r="BE127" s="141">
        <f t="shared" si="4"/>
        <v>0</v>
      </c>
      <c r="BF127" s="141">
        <f t="shared" si="5"/>
        <v>0</v>
      </c>
      <c r="BG127" s="141">
        <f t="shared" si="6"/>
        <v>0</v>
      </c>
      <c r="BH127" s="141">
        <f t="shared" si="7"/>
        <v>0</v>
      </c>
      <c r="BI127" s="141">
        <f t="shared" si="8"/>
        <v>0</v>
      </c>
      <c r="BJ127" s="15" t="s">
        <v>80</v>
      </c>
      <c r="BK127" s="141">
        <f t="shared" si="9"/>
        <v>0</v>
      </c>
      <c r="BL127" s="15" t="s">
        <v>121</v>
      </c>
      <c r="BM127" s="140" t="s">
        <v>126</v>
      </c>
    </row>
    <row r="128" spans="2:65" s="1" customFormat="1" ht="16.5" customHeight="1">
      <c r="B128" s="127"/>
      <c r="C128" s="128" t="s">
        <v>121</v>
      </c>
      <c r="D128" s="128" t="s">
        <v>117</v>
      </c>
      <c r="E128" s="129" t="s">
        <v>127</v>
      </c>
      <c r="F128" s="130" t="s">
        <v>128</v>
      </c>
      <c r="G128" s="131" t="s">
        <v>120</v>
      </c>
      <c r="H128" s="132">
        <v>2</v>
      </c>
      <c r="I128" s="133"/>
      <c r="J128" s="134">
        <f t="shared" si="0"/>
        <v>0</v>
      </c>
      <c r="K128" s="135"/>
      <c r="L128" s="30"/>
      <c r="M128" s="136" t="s">
        <v>1</v>
      </c>
      <c r="N128" s="137" t="s">
        <v>38</v>
      </c>
      <c r="P128" s="138">
        <f t="shared" si="1"/>
        <v>0</v>
      </c>
      <c r="Q128" s="138">
        <v>0</v>
      </c>
      <c r="R128" s="138">
        <f t="shared" si="2"/>
        <v>0</v>
      </c>
      <c r="S128" s="138">
        <v>0</v>
      </c>
      <c r="T128" s="139">
        <f t="shared" si="3"/>
        <v>0</v>
      </c>
      <c r="AR128" s="140" t="s">
        <v>121</v>
      </c>
      <c r="AT128" s="140" t="s">
        <v>117</v>
      </c>
      <c r="AU128" s="140" t="s">
        <v>111</v>
      </c>
      <c r="AY128" s="15" t="s">
        <v>112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5" t="s">
        <v>80</v>
      </c>
      <c r="BK128" s="141">
        <f t="shared" si="9"/>
        <v>0</v>
      </c>
      <c r="BL128" s="15" t="s">
        <v>121</v>
      </c>
      <c r="BM128" s="140" t="s">
        <v>129</v>
      </c>
    </row>
    <row r="129" spans="2:65" s="1" customFormat="1" ht="24.15" customHeight="1">
      <c r="B129" s="127"/>
      <c r="C129" s="128" t="s">
        <v>130</v>
      </c>
      <c r="D129" s="128" t="s">
        <v>117</v>
      </c>
      <c r="E129" s="129" t="s">
        <v>131</v>
      </c>
      <c r="F129" s="130" t="s">
        <v>132</v>
      </c>
      <c r="G129" s="131" t="s">
        <v>120</v>
      </c>
      <c r="H129" s="132">
        <v>3</v>
      </c>
      <c r="I129" s="133"/>
      <c r="J129" s="134">
        <f t="shared" si="0"/>
        <v>0</v>
      </c>
      <c r="K129" s="135"/>
      <c r="L129" s="30"/>
      <c r="M129" s="136" t="s">
        <v>1</v>
      </c>
      <c r="N129" s="137" t="s">
        <v>38</v>
      </c>
      <c r="P129" s="138">
        <f t="shared" si="1"/>
        <v>0</v>
      </c>
      <c r="Q129" s="138">
        <v>0</v>
      </c>
      <c r="R129" s="138">
        <f t="shared" si="2"/>
        <v>0</v>
      </c>
      <c r="S129" s="138">
        <v>0</v>
      </c>
      <c r="T129" s="139">
        <f t="shared" si="3"/>
        <v>0</v>
      </c>
      <c r="AR129" s="140" t="s">
        <v>121</v>
      </c>
      <c r="AT129" s="140" t="s">
        <v>117</v>
      </c>
      <c r="AU129" s="140" t="s">
        <v>111</v>
      </c>
      <c r="AY129" s="15" t="s">
        <v>112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5" t="s">
        <v>80</v>
      </c>
      <c r="BK129" s="141">
        <f t="shared" si="9"/>
        <v>0</v>
      </c>
      <c r="BL129" s="15" t="s">
        <v>121</v>
      </c>
      <c r="BM129" s="140" t="s">
        <v>133</v>
      </c>
    </row>
    <row r="130" spans="2:65" s="1" customFormat="1" ht="24.15" customHeight="1">
      <c r="B130" s="127"/>
      <c r="C130" s="128" t="s">
        <v>126</v>
      </c>
      <c r="D130" s="128" t="s">
        <v>117</v>
      </c>
      <c r="E130" s="129" t="s">
        <v>134</v>
      </c>
      <c r="F130" s="130" t="s">
        <v>135</v>
      </c>
      <c r="G130" s="131" t="s">
        <v>120</v>
      </c>
      <c r="H130" s="132">
        <v>2</v>
      </c>
      <c r="I130" s="133"/>
      <c r="J130" s="134">
        <f t="shared" si="0"/>
        <v>0</v>
      </c>
      <c r="K130" s="135"/>
      <c r="L130" s="30"/>
      <c r="M130" s="136" t="s">
        <v>1</v>
      </c>
      <c r="N130" s="137" t="s">
        <v>38</v>
      </c>
      <c r="P130" s="138">
        <f t="shared" si="1"/>
        <v>0</v>
      </c>
      <c r="Q130" s="138">
        <v>0</v>
      </c>
      <c r="R130" s="138">
        <f t="shared" si="2"/>
        <v>0</v>
      </c>
      <c r="S130" s="138">
        <v>0</v>
      </c>
      <c r="T130" s="139">
        <f t="shared" si="3"/>
        <v>0</v>
      </c>
      <c r="AR130" s="140" t="s">
        <v>121</v>
      </c>
      <c r="AT130" s="140" t="s">
        <v>117</v>
      </c>
      <c r="AU130" s="140" t="s">
        <v>111</v>
      </c>
      <c r="AY130" s="15" t="s">
        <v>112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5" t="s">
        <v>80</v>
      </c>
      <c r="BK130" s="141">
        <f t="shared" si="9"/>
        <v>0</v>
      </c>
      <c r="BL130" s="15" t="s">
        <v>121</v>
      </c>
      <c r="BM130" s="140" t="s">
        <v>8</v>
      </c>
    </row>
    <row r="131" spans="2:65" s="1" customFormat="1" ht="24.15" customHeight="1">
      <c r="B131" s="127"/>
      <c r="C131" s="128" t="s">
        <v>136</v>
      </c>
      <c r="D131" s="128" t="s">
        <v>117</v>
      </c>
      <c r="E131" s="129" t="s">
        <v>137</v>
      </c>
      <c r="F131" s="130" t="s">
        <v>138</v>
      </c>
      <c r="G131" s="131" t="s">
        <v>120</v>
      </c>
      <c r="H131" s="132">
        <v>3</v>
      </c>
      <c r="I131" s="133"/>
      <c r="J131" s="134">
        <f t="shared" si="0"/>
        <v>0</v>
      </c>
      <c r="K131" s="135"/>
      <c r="L131" s="30"/>
      <c r="M131" s="136" t="s">
        <v>1</v>
      </c>
      <c r="N131" s="137" t="s">
        <v>38</v>
      </c>
      <c r="P131" s="138">
        <f t="shared" si="1"/>
        <v>0</v>
      </c>
      <c r="Q131" s="138">
        <v>0</v>
      </c>
      <c r="R131" s="138">
        <f t="shared" si="2"/>
        <v>0</v>
      </c>
      <c r="S131" s="138">
        <v>0</v>
      </c>
      <c r="T131" s="139">
        <f t="shared" si="3"/>
        <v>0</v>
      </c>
      <c r="AR131" s="140" t="s">
        <v>121</v>
      </c>
      <c r="AT131" s="140" t="s">
        <v>117</v>
      </c>
      <c r="AU131" s="140" t="s">
        <v>111</v>
      </c>
      <c r="AY131" s="15" t="s">
        <v>112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5" t="s">
        <v>80</v>
      </c>
      <c r="BK131" s="141">
        <f t="shared" si="9"/>
        <v>0</v>
      </c>
      <c r="BL131" s="15" t="s">
        <v>121</v>
      </c>
      <c r="BM131" s="140" t="s">
        <v>139</v>
      </c>
    </row>
    <row r="132" spans="2:65" s="1" customFormat="1" ht="24.15" customHeight="1">
      <c r="B132" s="127"/>
      <c r="C132" s="128" t="s">
        <v>129</v>
      </c>
      <c r="D132" s="128" t="s">
        <v>117</v>
      </c>
      <c r="E132" s="129" t="s">
        <v>140</v>
      </c>
      <c r="F132" s="130" t="s">
        <v>141</v>
      </c>
      <c r="G132" s="131" t="s">
        <v>120</v>
      </c>
      <c r="H132" s="132">
        <v>1</v>
      </c>
      <c r="I132" s="133"/>
      <c r="J132" s="134">
        <f t="shared" si="0"/>
        <v>0</v>
      </c>
      <c r="K132" s="135"/>
      <c r="L132" s="30"/>
      <c r="M132" s="136" t="s">
        <v>1</v>
      </c>
      <c r="N132" s="137" t="s">
        <v>38</v>
      </c>
      <c r="P132" s="138">
        <f t="shared" si="1"/>
        <v>0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AR132" s="140" t="s">
        <v>121</v>
      </c>
      <c r="AT132" s="140" t="s">
        <v>117</v>
      </c>
      <c r="AU132" s="140" t="s">
        <v>111</v>
      </c>
      <c r="AY132" s="15" t="s">
        <v>112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5" t="s">
        <v>80</v>
      </c>
      <c r="BK132" s="141">
        <f t="shared" si="9"/>
        <v>0</v>
      </c>
      <c r="BL132" s="15" t="s">
        <v>121</v>
      </c>
      <c r="BM132" s="140" t="s">
        <v>142</v>
      </c>
    </row>
    <row r="133" spans="2:65" s="1" customFormat="1" ht="16.5" customHeight="1">
      <c r="B133" s="127"/>
      <c r="C133" s="128" t="s">
        <v>143</v>
      </c>
      <c r="D133" s="128" t="s">
        <v>117</v>
      </c>
      <c r="E133" s="129" t="s">
        <v>144</v>
      </c>
      <c r="F133" s="130" t="s">
        <v>145</v>
      </c>
      <c r="G133" s="131" t="s">
        <v>120</v>
      </c>
      <c r="H133" s="132">
        <v>7</v>
      </c>
      <c r="I133" s="133"/>
      <c r="J133" s="134">
        <f t="shared" si="0"/>
        <v>0</v>
      </c>
      <c r="K133" s="135"/>
      <c r="L133" s="30"/>
      <c r="M133" s="136" t="s">
        <v>1</v>
      </c>
      <c r="N133" s="137" t="s">
        <v>38</v>
      </c>
      <c r="P133" s="138">
        <f t="shared" si="1"/>
        <v>0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AR133" s="140" t="s">
        <v>121</v>
      </c>
      <c r="AT133" s="140" t="s">
        <v>117</v>
      </c>
      <c r="AU133" s="140" t="s">
        <v>111</v>
      </c>
      <c r="AY133" s="15" t="s">
        <v>112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5" t="s">
        <v>80</v>
      </c>
      <c r="BK133" s="141">
        <f t="shared" si="9"/>
        <v>0</v>
      </c>
      <c r="BL133" s="15" t="s">
        <v>121</v>
      </c>
      <c r="BM133" s="140" t="s">
        <v>146</v>
      </c>
    </row>
    <row r="134" spans="2:65" s="1" customFormat="1" ht="21.75" customHeight="1">
      <c r="B134" s="127"/>
      <c r="C134" s="128" t="s">
        <v>133</v>
      </c>
      <c r="D134" s="128" t="s">
        <v>117</v>
      </c>
      <c r="E134" s="129" t="s">
        <v>147</v>
      </c>
      <c r="F134" s="130" t="s">
        <v>148</v>
      </c>
      <c r="G134" s="131" t="s">
        <v>120</v>
      </c>
      <c r="H134" s="132">
        <v>3</v>
      </c>
      <c r="I134" s="133"/>
      <c r="J134" s="134">
        <f t="shared" si="0"/>
        <v>0</v>
      </c>
      <c r="K134" s="135"/>
      <c r="L134" s="30"/>
      <c r="M134" s="136" t="s">
        <v>1</v>
      </c>
      <c r="N134" s="137" t="s">
        <v>38</v>
      </c>
      <c r="P134" s="138">
        <f t="shared" si="1"/>
        <v>0</v>
      </c>
      <c r="Q134" s="138">
        <v>0</v>
      </c>
      <c r="R134" s="138">
        <f t="shared" si="2"/>
        <v>0</v>
      </c>
      <c r="S134" s="138">
        <v>0</v>
      </c>
      <c r="T134" s="139">
        <f t="shared" si="3"/>
        <v>0</v>
      </c>
      <c r="AR134" s="140" t="s">
        <v>121</v>
      </c>
      <c r="AT134" s="140" t="s">
        <v>117</v>
      </c>
      <c r="AU134" s="140" t="s">
        <v>111</v>
      </c>
      <c r="AY134" s="15" t="s">
        <v>112</v>
      </c>
      <c r="BE134" s="141">
        <f t="shared" si="4"/>
        <v>0</v>
      </c>
      <c r="BF134" s="141">
        <f t="shared" si="5"/>
        <v>0</v>
      </c>
      <c r="BG134" s="141">
        <f t="shared" si="6"/>
        <v>0</v>
      </c>
      <c r="BH134" s="141">
        <f t="shared" si="7"/>
        <v>0</v>
      </c>
      <c r="BI134" s="141">
        <f t="shared" si="8"/>
        <v>0</v>
      </c>
      <c r="BJ134" s="15" t="s">
        <v>80</v>
      </c>
      <c r="BK134" s="141">
        <f t="shared" si="9"/>
        <v>0</v>
      </c>
      <c r="BL134" s="15" t="s">
        <v>121</v>
      </c>
      <c r="BM134" s="140" t="s">
        <v>149</v>
      </c>
    </row>
    <row r="135" spans="2:65" s="1" customFormat="1" ht="16.5" customHeight="1">
      <c r="B135" s="127"/>
      <c r="C135" s="128" t="s">
        <v>150</v>
      </c>
      <c r="D135" s="128" t="s">
        <v>117</v>
      </c>
      <c r="E135" s="129" t="s">
        <v>151</v>
      </c>
      <c r="F135" s="130" t="s">
        <v>152</v>
      </c>
      <c r="G135" s="131" t="s">
        <v>120</v>
      </c>
      <c r="H135" s="132">
        <v>20</v>
      </c>
      <c r="I135" s="133"/>
      <c r="J135" s="134">
        <f t="shared" si="0"/>
        <v>0</v>
      </c>
      <c r="K135" s="135"/>
      <c r="L135" s="30"/>
      <c r="M135" s="136" t="s">
        <v>1</v>
      </c>
      <c r="N135" s="137" t="s">
        <v>38</v>
      </c>
      <c r="P135" s="138">
        <f t="shared" si="1"/>
        <v>0</v>
      </c>
      <c r="Q135" s="138">
        <v>0</v>
      </c>
      <c r="R135" s="138">
        <f t="shared" si="2"/>
        <v>0</v>
      </c>
      <c r="S135" s="138">
        <v>0</v>
      </c>
      <c r="T135" s="139">
        <f t="shared" si="3"/>
        <v>0</v>
      </c>
      <c r="AR135" s="140" t="s">
        <v>121</v>
      </c>
      <c r="AT135" s="140" t="s">
        <v>117</v>
      </c>
      <c r="AU135" s="140" t="s">
        <v>111</v>
      </c>
      <c r="AY135" s="15" t="s">
        <v>112</v>
      </c>
      <c r="BE135" s="141">
        <f t="shared" si="4"/>
        <v>0</v>
      </c>
      <c r="BF135" s="141">
        <f t="shared" si="5"/>
        <v>0</v>
      </c>
      <c r="BG135" s="141">
        <f t="shared" si="6"/>
        <v>0</v>
      </c>
      <c r="BH135" s="141">
        <f t="shared" si="7"/>
        <v>0</v>
      </c>
      <c r="BI135" s="141">
        <f t="shared" si="8"/>
        <v>0</v>
      </c>
      <c r="BJ135" s="15" t="s">
        <v>80</v>
      </c>
      <c r="BK135" s="141">
        <f t="shared" si="9"/>
        <v>0</v>
      </c>
      <c r="BL135" s="15" t="s">
        <v>121</v>
      </c>
      <c r="BM135" s="140" t="s">
        <v>153</v>
      </c>
    </row>
    <row r="136" spans="2:65" s="1" customFormat="1" ht="21.75" customHeight="1">
      <c r="B136" s="127"/>
      <c r="C136" s="128" t="s">
        <v>8</v>
      </c>
      <c r="D136" s="128" t="s">
        <v>117</v>
      </c>
      <c r="E136" s="129" t="s">
        <v>154</v>
      </c>
      <c r="F136" s="130" t="s">
        <v>155</v>
      </c>
      <c r="G136" s="131" t="s">
        <v>120</v>
      </c>
      <c r="H136" s="132">
        <v>18</v>
      </c>
      <c r="I136" s="133"/>
      <c r="J136" s="134">
        <f t="shared" si="0"/>
        <v>0</v>
      </c>
      <c r="K136" s="135"/>
      <c r="L136" s="30"/>
      <c r="M136" s="136" t="s">
        <v>1</v>
      </c>
      <c r="N136" s="137" t="s">
        <v>38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AR136" s="140" t="s">
        <v>121</v>
      </c>
      <c r="AT136" s="140" t="s">
        <v>117</v>
      </c>
      <c r="AU136" s="140" t="s">
        <v>111</v>
      </c>
      <c r="AY136" s="15" t="s">
        <v>112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5" t="s">
        <v>80</v>
      </c>
      <c r="BK136" s="141">
        <f t="shared" si="9"/>
        <v>0</v>
      </c>
      <c r="BL136" s="15" t="s">
        <v>121</v>
      </c>
      <c r="BM136" s="140" t="s">
        <v>156</v>
      </c>
    </row>
    <row r="137" spans="2:65" s="1" customFormat="1" ht="21.75" customHeight="1">
      <c r="B137" s="127"/>
      <c r="C137" s="128" t="s">
        <v>157</v>
      </c>
      <c r="D137" s="128" t="s">
        <v>117</v>
      </c>
      <c r="E137" s="129" t="s">
        <v>158</v>
      </c>
      <c r="F137" s="130" t="s">
        <v>159</v>
      </c>
      <c r="G137" s="131" t="s">
        <v>120</v>
      </c>
      <c r="H137" s="132">
        <v>1</v>
      </c>
      <c r="I137" s="133"/>
      <c r="J137" s="134">
        <f t="shared" si="0"/>
        <v>0</v>
      </c>
      <c r="K137" s="135"/>
      <c r="L137" s="30"/>
      <c r="M137" s="136" t="s">
        <v>1</v>
      </c>
      <c r="N137" s="137" t="s">
        <v>38</v>
      </c>
      <c r="P137" s="138">
        <f t="shared" si="1"/>
        <v>0</v>
      </c>
      <c r="Q137" s="138">
        <v>0</v>
      </c>
      <c r="R137" s="138">
        <f t="shared" si="2"/>
        <v>0</v>
      </c>
      <c r="S137" s="138">
        <v>0</v>
      </c>
      <c r="T137" s="139">
        <f t="shared" si="3"/>
        <v>0</v>
      </c>
      <c r="AR137" s="140" t="s">
        <v>121</v>
      </c>
      <c r="AT137" s="140" t="s">
        <v>117</v>
      </c>
      <c r="AU137" s="140" t="s">
        <v>111</v>
      </c>
      <c r="AY137" s="15" t="s">
        <v>112</v>
      </c>
      <c r="BE137" s="141">
        <f t="shared" si="4"/>
        <v>0</v>
      </c>
      <c r="BF137" s="141">
        <f t="shared" si="5"/>
        <v>0</v>
      </c>
      <c r="BG137" s="141">
        <f t="shared" si="6"/>
        <v>0</v>
      </c>
      <c r="BH137" s="141">
        <f t="shared" si="7"/>
        <v>0</v>
      </c>
      <c r="BI137" s="141">
        <f t="shared" si="8"/>
        <v>0</v>
      </c>
      <c r="BJ137" s="15" t="s">
        <v>80</v>
      </c>
      <c r="BK137" s="141">
        <f t="shared" si="9"/>
        <v>0</v>
      </c>
      <c r="BL137" s="15" t="s">
        <v>121</v>
      </c>
      <c r="BM137" s="140" t="s">
        <v>160</v>
      </c>
    </row>
    <row r="138" spans="2:65" s="1" customFormat="1" ht="21.75" customHeight="1">
      <c r="B138" s="127"/>
      <c r="C138" s="128" t="s">
        <v>139</v>
      </c>
      <c r="D138" s="128" t="s">
        <v>117</v>
      </c>
      <c r="E138" s="129" t="s">
        <v>161</v>
      </c>
      <c r="F138" s="130" t="s">
        <v>162</v>
      </c>
      <c r="G138" s="131" t="s">
        <v>120</v>
      </c>
      <c r="H138" s="132">
        <v>1</v>
      </c>
      <c r="I138" s="133"/>
      <c r="J138" s="134">
        <f t="shared" si="0"/>
        <v>0</v>
      </c>
      <c r="K138" s="135"/>
      <c r="L138" s="30"/>
      <c r="M138" s="136" t="s">
        <v>1</v>
      </c>
      <c r="N138" s="137" t="s">
        <v>38</v>
      </c>
      <c r="P138" s="138">
        <f t="shared" si="1"/>
        <v>0</v>
      </c>
      <c r="Q138" s="138">
        <v>0</v>
      </c>
      <c r="R138" s="138">
        <f t="shared" si="2"/>
        <v>0</v>
      </c>
      <c r="S138" s="138">
        <v>0</v>
      </c>
      <c r="T138" s="139">
        <f t="shared" si="3"/>
        <v>0</v>
      </c>
      <c r="AR138" s="140" t="s">
        <v>121</v>
      </c>
      <c r="AT138" s="140" t="s">
        <v>117</v>
      </c>
      <c r="AU138" s="140" t="s">
        <v>111</v>
      </c>
      <c r="AY138" s="15" t="s">
        <v>112</v>
      </c>
      <c r="BE138" s="141">
        <f t="shared" si="4"/>
        <v>0</v>
      </c>
      <c r="BF138" s="141">
        <f t="shared" si="5"/>
        <v>0</v>
      </c>
      <c r="BG138" s="141">
        <f t="shared" si="6"/>
        <v>0</v>
      </c>
      <c r="BH138" s="141">
        <f t="shared" si="7"/>
        <v>0</v>
      </c>
      <c r="BI138" s="141">
        <f t="shared" si="8"/>
        <v>0</v>
      </c>
      <c r="BJ138" s="15" t="s">
        <v>80</v>
      </c>
      <c r="BK138" s="141">
        <f t="shared" si="9"/>
        <v>0</v>
      </c>
      <c r="BL138" s="15" t="s">
        <v>121</v>
      </c>
      <c r="BM138" s="140" t="s">
        <v>163</v>
      </c>
    </row>
    <row r="139" spans="2:65" s="1" customFormat="1" ht="21.75" customHeight="1">
      <c r="B139" s="127"/>
      <c r="C139" s="128" t="s">
        <v>164</v>
      </c>
      <c r="D139" s="128" t="s">
        <v>117</v>
      </c>
      <c r="E139" s="129" t="s">
        <v>165</v>
      </c>
      <c r="F139" s="130" t="s">
        <v>166</v>
      </c>
      <c r="G139" s="131" t="s">
        <v>120</v>
      </c>
      <c r="H139" s="132">
        <v>4</v>
      </c>
      <c r="I139" s="133"/>
      <c r="J139" s="134">
        <f t="shared" si="0"/>
        <v>0</v>
      </c>
      <c r="K139" s="135"/>
      <c r="L139" s="30"/>
      <c r="M139" s="136" t="s">
        <v>1</v>
      </c>
      <c r="N139" s="137" t="s">
        <v>38</v>
      </c>
      <c r="P139" s="138">
        <f t="shared" si="1"/>
        <v>0</v>
      </c>
      <c r="Q139" s="138">
        <v>0</v>
      </c>
      <c r="R139" s="138">
        <f t="shared" si="2"/>
        <v>0</v>
      </c>
      <c r="S139" s="138">
        <v>0</v>
      </c>
      <c r="T139" s="139">
        <f t="shared" si="3"/>
        <v>0</v>
      </c>
      <c r="AR139" s="140" t="s">
        <v>121</v>
      </c>
      <c r="AT139" s="140" t="s">
        <v>117</v>
      </c>
      <c r="AU139" s="140" t="s">
        <v>111</v>
      </c>
      <c r="AY139" s="15" t="s">
        <v>112</v>
      </c>
      <c r="BE139" s="141">
        <f t="shared" si="4"/>
        <v>0</v>
      </c>
      <c r="BF139" s="141">
        <f t="shared" si="5"/>
        <v>0</v>
      </c>
      <c r="BG139" s="141">
        <f t="shared" si="6"/>
        <v>0</v>
      </c>
      <c r="BH139" s="141">
        <f t="shared" si="7"/>
        <v>0</v>
      </c>
      <c r="BI139" s="141">
        <f t="shared" si="8"/>
        <v>0</v>
      </c>
      <c r="BJ139" s="15" t="s">
        <v>80</v>
      </c>
      <c r="BK139" s="141">
        <f t="shared" si="9"/>
        <v>0</v>
      </c>
      <c r="BL139" s="15" t="s">
        <v>121</v>
      </c>
      <c r="BM139" s="140" t="s">
        <v>167</v>
      </c>
    </row>
    <row r="140" spans="2:65" s="1" customFormat="1" ht="16.5" customHeight="1">
      <c r="B140" s="127"/>
      <c r="C140" s="128" t="s">
        <v>142</v>
      </c>
      <c r="D140" s="128" t="s">
        <v>117</v>
      </c>
      <c r="E140" s="129" t="s">
        <v>168</v>
      </c>
      <c r="F140" s="130" t="s">
        <v>169</v>
      </c>
      <c r="G140" s="131" t="s">
        <v>170</v>
      </c>
      <c r="H140" s="132">
        <v>69</v>
      </c>
      <c r="I140" s="133"/>
      <c r="J140" s="134">
        <f t="shared" si="0"/>
        <v>0</v>
      </c>
      <c r="K140" s="135"/>
      <c r="L140" s="30"/>
      <c r="M140" s="136" t="s">
        <v>1</v>
      </c>
      <c r="N140" s="137" t="s">
        <v>38</v>
      </c>
      <c r="P140" s="138">
        <f t="shared" si="1"/>
        <v>0</v>
      </c>
      <c r="Q140" s="138">
        <v>0</v>
      </c>
      <c r="R140" s="138">
        <f t="shared" si="2"/>
        <v>0</v>
      </c>
      <c r="S140" s="138">
        <v>0</v>
      </c>
      <c r="T140" s="139">
        <f t="shared" si="3"/>
        <v>0</v>
      </c>
      <c r="AR140" s="140" t="s">
        <v>121</v>
      </c>
      <c r="AT140" s="140" t="s">
        <v>117</v>
      </c>
      <c r="AU140" s="140" t="s">
        <v>111</v>
      </c>
      <c r="AY140" s="15" t="s">
        <v>112</v>
      </c>
      <c r="BE140" s="141">
        <f t="shared" si="4"/>
        <v>0</v>
      </c>
      <c r="BF140" s="141">
        <f t="shared" si="5"/>
        <v>0</v>
      </c>
      <c r="BG140" s="141">
        <f t="shared" si="6"/>
        <v>0</v>
      </c>
      <c r="BH140" s="141">
        <f t="shared" si="7"/>
        <v>0</v>
      </c>
      <c r="BI140" s="141">
        <f t="shared" si="8"/>
        <v>0</v>
      </c>
      <c r="BJ140" s="15" t="s">
        <v>80</v>
      </c>
      <c r="BK140" s="141">
        <f t="shared" si="9"/>
        <v>0</v>
      </c>
      <c r="BL140" s="15" t="s">
        <v>121</v>
      </c>
      <c r="BM140" s="140" t="s">
        <v>171</v>
      </c>
    </row>
    <row r="141" spans="2:65" s="1" customFormat="1" ht="16.5" customHeight="1">
      <c r="B141" s="127"/>
      <c r="C141" s="128" t="s">
        <v>172</v>
      </c>
      <c r="D141" s="128" t="s">
        <v>117</v>
      </c>
      <c r="E141" s="129" t="s">
        <v>173</v>
      </c>
      <c r="F141" s="130" t="s">
        <v>174</v>
      </c>
      <c r="G141" s="131" t="s">
        <v>170</v>
      </c>
      <c r="H141" s="132">
        <v>197</v>
      </c>
      <c r="I141" s="133"/>
      <c r="J141" s="134">
        <f t="shared" si="0"/>
        <v>0</v>
      </c>
      <c r="K141" s="135"/>
      <c r="L141" s="30"/>
      <c r="M141" s="136" t="s">
        <v>1</v>
      </c>
      <c r="N141" s="137" t="s">
        <v>38</v>
      </c>
      <c r="P141" s="138">
        <f t="shared" si="1"/>
        <v>0</v>
      </c>
      <c r="Q141" s="138">
        <v>0</v>
      </c>
      <c r="R141" s="138">
        <f t="shared" si="2"/>
        <v>0</v>
      </c>
      <c r="S141" s="138">
        <v>0</v>
      </c>
      <c r="T141" s="139">
        <f t="shared" si="3"/>
        <v>0</v>
      </c>
      <c r="AR141" s="140" t="s">
        <v>121</v>
      </c>
      <c r="AT141" s="140" t="s">
        <v>117</v>
      </c>
      <c r="AU141" s="140" t="s">
        <v>111</v>
      </c>
      <c r="AY141" s="15" t="s">
        <v>112</v>
      </c>
      <c r="BE141" s="141">
        <f t="shared" si="4"/>
        <v>0</v>
      </c>
      <c r="BF141" s="141">
        <f t="shared" si="5"/>
        <v>0</v>
      </c>
      <c r="BG141" s="141">
        <f t="shared" si="6"/>
        <v>0</v>
      </c>
      <c r="BH141" s="141">
        <f t="shared" si="7"/>
        <v>0</v>
      </c>
      <c r="BI141" s="141">
        <f t="shared" si="8"/>
        <v>0</v>
      </c>
      <c r="BJ141" s="15" t="s">
        <v>80</v>
      </c>
      <c r="BK141" s="141">
        <f t="shared" si="9"/>
        <v>0</v>
      </c>
      <c r="BL141" s="15" t="s">
        <v>121</v>
      </c>
      <c r="BM141" s="140" t="s">
        <v>175</v>
      </c>
    </row>
    <row r="142" spans="2:65" s="1" customFormat="1" ht="16.5" customHeight="1">
      <c r="B142" s="127"/>
      <c r="C142" s="128" t="s">
        <v>146</v>
      </c>
      <c r="D142" s="128" t="s">
        <v>117</v>
      </c>
      <c r="E142" s="129" t="s">
        <v>176</v>
      </c>
      <c r="F142" s="130" t="s">
        <v>177</v>
      </c>
      <c r="G142" s="131" t="s">
        <v>170</v>
      </c>
      <c r="H142" s="132">
        <v>631</v>
      </c>
      <c r="I142" s="133"/>
      <c r="J142" s="134">
        <f t="shared" si="0"/>
        <v>0</v>
      </c>
      <c r="K142" s="135"/>
      <c r="L142" s="30"/>
      <c r="M142" s="136" t="s">
        <v>1</v>
      </c>
      <c r="N142" s="137" t="s">
        <v>38</v>
      </c>
      <c r="P142" s="138">
        <f t="shared" si="1"/>
        <v>0</v>
      </c>
      <c r="Q142" s="138">
        <v>0</v>
      </c>
      <c r="R142" s="138">
        <f t="shared" si="2"/>
        <v>0</v>
      </c>
      <c r="S142" s="138">
        <v>0</v>
      </c>
      <c r="T142" s="139">
        <f t="shared" si="3"/>
        <v>0</v>
      </c>
      <c r="AR142" s="140" t="s">
        <v>121</v>
      </c>
      <c r="AT142" s="140" t="s">
        <v>117</v>
      </c>
      <c r="AU142" s="140" t="s">
        <v>111</v>
      </c>
      <c r="AY142" s="15" t="s">
        <v>112</v>
      </c>
      <c r="BE142" s="141">
        <f t="shared" si="4"/>
        <v>0</v>
      </c>
      <c r="BF142" s="141">
        <f t="shared" si="5"/>
        <v>0</v>
      </c>
      <c r="BG142" s="141">
        <f t="shared" si="6"/>
        <v>0</v>
      </c>
      <c r="BH142" s="141">
        <f t="shared" si="7"/>
        <v>0</v>
      </c>
      <c r="BI142" s="141">
        <f t="shared" si="8"/>
        <v>0</v>
      </c>
      <c r="BJ142" s="15" t="s">
        <v>80</v>
      </c>
      <c r="BK142" s="141">
        <f t="shared" si="9"/>
        <v>0</v>
      </c>
      <c r="BL142" s="15" t="s">
        <v>121</v>
      </c>
      <c r="BM142" s="140" t="s">
        <v>178</v>
      </c>
    </row>
    <row r="143" spans="2:65" s="1" customFormat="1" ht="16.5" customHeight="1">
      <c r="B143" s="127"/>
      <c r="C143" s="128" t="s">
        <v>179</v>
      </c>
      <c r="D143" s="128" t="s">
        <v>117</v>
      </c>
      <c r="E143" s="129" t="s">
        <v>180</v>
      </c>
      <c r="F143" s="130" t="s">
        <v>181</v>
      </c>
      <c r="G143" s="131" t="s">
        <v>170</v>
      </c>
      <c r="H143" s="132">
        <v>18</v>
      </c>
      <c r="I143" s="133"/>
      <c r="J143" s="134">
        <f t="shared" si="0"/>
        <v>0</v>
      </c>
      <c r="K143" s="135"/>
      <c r="L143" s="30"/>
      <c r="M143" s="136" t="s">
        <v>1</v>
      </c>
      <c r="N143" s="137" t="s">
        <v>38</v>
      </c>
      <c r="P143" s="138">
        <f t="shared" si="1"/>
        <v>0</v>
      </c>
      <c r="Q143" s="138">
        <v>0</v>
      </c>
      <c r="R143" s="138">
        <f t="shared" si="2"/>
        <v>0</v>
      </c>
      <c r="S143" s="138">
        <v>0</v>
      </c>
      <c r="T143" s="139">
        <f t="shared" si="3"/>
        <v>0</v>
      </c>
      <c r="AR143" s="140" t="s">
        <v>121</v>
      </c>
      <c r="AT143" s="140" t="s">
        <v>117</v>
      </c>
      <c r="AU143" s="140" t="s">
        <v>111</v>
      </c>
      <c r="AY143" s="15" t="s">
        <v>112</v>
      </c>
      <c r="BE143" s="141">
        <f t="shared" si="4"/>
        <v>0</v>
      </c>
      <c r="BF143" s="141">
        <f t="shared" si="5"/>
        <v>0</v>
      </c>
      <c r="BG143" s="141">
        <f t="shared" si="6"/>
        <v>0</v>
      </c>
      <c r="BH143" s="141">
        <f t="shared" si="7"/>
        <v>0</v>
      </c>
      <c r="BI143" s="141">
        <f t="shared" si="8"/>
        <v>0</v>
      </c>
      <c r="BJ143" s="15" t="s">
        <v>80</v>
      </c>
      <c r="BK143" s="141">
        <f t="shared" si="9"/>
        <v>0</v>
      </c>
      <c r="BL143" s="15" t="s">
        <v>121</v>
      </c>
      <c r="BM143" s="140" t="s">
        <v>182</v>
      </c>
    </row>
    <row r="144" spans="2:65" s="1" customFormat="1" ht="21.75" customHeight="1">
      <c r="B144" s="127"/>
      <c r="C144" s="128" t="s">
        <v>149</v>
      </c>
      <c r="D144" s="128" t="s">
        <v>117</v>
      </c>
      <c r="E144" s="129" t="s">
        <v>183</v>
      </c>
      <c r="F144" s="130" t="s">
        <v>184</v>
      </c>
      <c r="G144" s="131" t="s">
        <v>185</v>
      </c>
      <c r="H144" s="132">
        <v>20</v>
      </c>
      <c r="I144" s="133"/>
      <c r="J144" s="134">
        <f t="shared" si="0"/>
        <v>0</v>
      </c>
      <c r="K144" s="135"/>
      <c r="L144" s="30"/>
      <c r="M144" s="136" t="s">
        <v>1</v>
      </c>
      <c r="N144" s="137" t="s">
        <v>38</v>
      </c>
      <c r="P144" s="138">
        <f t="shared" si="1"/>
        <v>0</v>
      </c>
      <c r="Q144" s="138">
        <v>0</v>
      </c>
      <c r="R144" s="138">
        <f t="shared" si="2"/>
        <v>0</v>
      </c>
      <c r="S144" s="138">
        <v>0</v>
      </c>
      <c r="T144" s="139">
        <f t="shared" si="3"/>
        <v>0</v>
      </c>
      <c r="AR144" s="140" t="s">
        <v>121</v>
      </c>
      <c r="AT144" s="140" t="s">
        <v>117</v>
      </c>
      <c r="AU144" s="140" t="s">
        <v>111</v>
      </c>
      <c r="AY144" s="15" t="s">
        <v>112</v>
      </c>
      <c r="BE144" s="141">
        <f t="shared" si="4"/>
        <v>0</v>
      </c>
      <c r="BF144" s="141">
        <f t="shared" si="5"/>
        <v>0</v>
      </c>
      <c r="BG144" s="141">
        <f t="shared" si="6"/>
        <v>0</v>
      </c>
      <c r="BH144" s="141">
        <f t="shared" si="7"/>
        <v>0</v>
      </c>
      <c r="BI144" s="141">
        <f t="shared" si="8"/>
        <v>0</v>
      </c>
      <c r="BJ144" s="15" t="s">
        <v>80</v>
      </c>
      <c r="BK144" s="141">
        <f t="shared" si="9"/>
        <v>0</v>
      </c>
      <c r="BL144" s="15" t="s">
        <v>121</v>
      </c>
      <c r="BM144" s="140" t="s">
        <v>186</v>
      </c>
    </row>
    <row r="145" spans="2:65" s="1" customFormat="1" ht="16.5" customHeight="1">
      <c r="B145" s="127"/>
      <c r="C145" s="128" t="s">
        <v>7</v>
      </c>
      <c r="D145" s="128" t="s">
        <v>117</v>
      </c>
      <c r="E145" s="129" t="s">
        <v>187</v>
      </c>
      <c r="F145" s="130" t="s">
        <v>188</v>
      </c>
      <c r="G145" s="131" t="s">
        <v>189</v>
      </c>
      <c r="H145" s="132">
        <v>1</v>
      </c>
      <c r="I145" s="133"/>
      <c r="J145" s="134">
        <f t="shared" si="0"/>
        <v>0</v>
      </c>
      <c r="K145" s="135"/>
      <c r="L145" s="30"/>
      <c r="M145" s="136" t="s">
        <v>1</v>
      </c>
      <c r="N145" s="137" t="s">
        <v>38</v>
      </c>
      <c r="P145" s="138">
        <f t="shared" si="1"/>
        <v>0</v>
      </c>
      <c r="Q145" s="138">
        <v>0</v>
      </c>
      <c r="R145" s="138">
        <f t="shared" si="2"/>
        <v>0</v>
      </c>
      <c r="S145" s="138">
        <v>0</v>
      </c>
      <c r="T145" s="139">
        <f t="shared" si="3"/>
        <v>0</v>
      </c>
      <c r="AR145" s="140" t="s">
        <v>121</v>
      </c>
      <c r="AT145" s="140" t="s">
        <v>117</v>
      </c>
      <c r="AU145" s="140" t="s">
        <v>111</v>
      </c>
      <c r="AY145" s="15" t="s">
        <v>112</v>
      </c>
      <c r="BE145" s="141">
        <f t="shared" si="4"/>
        <v>0</v>
      </c>
      <c r="BF145" s="141">
        <f t="shared" si="5"/>
        <v>0</v>
      </c>
      <c r="BG145" s="141">
        <f t="shared" si="6"/>
        <v>0</v>
      </c>
      <c r="BH145" s="141">
        <f t="shared" si="7"/>
        <v>0</v>
      </c>
      <c r="BI145" s="141">
        <f t="shared" si="8"/>
        <v>0</v>
      </c>
      <c r="BJ145" s="15" t="s">
        <v>80</v>
      </c>
      <c r="BK145" s="141">
        <f t="shared" si="9"/>
        <v>0</v>
      </c>
      <c r="BL145" s="15" t="s">
        <v>121</v>
      </c>
      <c r="BM145" s="140" t="s">
        <v>190</v>
      </c>
    </row>
    <row r="146" spans="2:65" s="1" customFormat="1" ht="21.75" customHeight="1">
      <c r="B146" s="127"/>
      <c r="C146" s="128" t="s">
        <v>153</v>
      </c>
      <c r="D146" s="128" t="s">
        <v>117</v>
      </c>
      <c r="E146" s="129" t="s">
        <v>191</v>
      </c>
      <c r="F146" s="130" t="s">
        <v>192</v>
      </c>
      <c r="G146" s="131" t="s">
        <v>193</v>
      </c>
      <c r="H146" s="132">
        <v>6.9</v>
      </c>
      <c r="I146" s="133"/>
      <c r="J146" s="134">
        <f t="shared" si="0"/>
        <v>0</v>
      </c>
      <c r="K146" s="135"/>
      <c r="L146" s="30"/>
      <c r="M146" s="136" t="s">
        <v>1</v>
      </c>
      <c r="N146" s="137" t="s">
        <v>38</v>
      </c>
      <c r="P146" s="138">
        <f t="shared" si="1"/>
        <v>0</v>
      </c>
      <c r="Q146" s="138">
        <v>5.6000000000000001E-2</v>
      </c>
      <c r="R146" s="138">
        <f t="shared" si="2"/>
        <v>0.38640000000000002</v>
      </c>
      <c r="S146" s="138">
        <v>0</v>
      </c>
      <c r="T146" s="139">
        <f t="shared" si="3"/>
        <v>0</v>
      </c>
      <c r="AR146" s="140" t="s">
        <v>121</v>
      </c>
      <c r="AT146" s="140" t="s">
        <v>117</v>
      </c>
      <c r="AU146" s="140" t="s">
        <v>111</v>
      </c>
      <c r="AY146" s="15" t="s">
        <v>112</v>
      </c>
      <c r="BE146" s="141">
        <f t="shared" si="4"/>
        <v>0</v>
      </c>
      <c r="BF146" s="141">
        <f t="shared" si="5"/>
        <v>0</v>
      </c>
      <c r="BG146" s="141">
        <f t="shared" si="6"/>
        <v>0</v>
      </c>
      <c r="BH146" s="141">
        <f t="shared" si="7"/>
        <v>0</v>
      </c>
      <c r="BI146" s="141">
        <f t="shared" si="8"/>
        <v>0</v>
      </c>
      <c r="BJ146" s="15" t="s">
        <v>80</v>
      </c>
      <c r="BK146" s="141">
        <f t="shared" si="9"/>
        <v>0</v>
      </c>
      <c r="BL146" s="15" t="s">
        <v>121</v>
      </c>
      <c r="BM146" s="140" t="s">
        <v>194</v>
      </c>
    </row>
    <row r="147" spans="2:65" s="12" customFormat="1">
      <c r="B147" s="142"/>
      <c r="D147" s="143" t="s">
        <v>195</v>
      </c>
      <c r="E147" s="144" t="s">
        <v>1</v>
      </c>
      <c r="F147" s="145" t="s">
        <v>196</v>
      </c>
      <c r="H147" s="146">
        <v>6.9</v>
      </c>
      <c r="I147" s="147"/>
      <c r="L147" s="142"/>
      <c r="M147" s="148"/>
      <c r="T147" s="149"/>
      <c r="AT147" s="144" t="s">
        <v>195</v>
      </c>
      <c r="AU147" s="144" t="s">
        <v>111</v>
      </c>
      <c r="AV147" s="12" t="s">
        <v>82</v>
      </c>
      <c r="AW147" s="12" t="s">
        <v>30</v>
      </c>
      <c r="AX147" s="12" t="s">
        <v>80</v>
      </c>
      <c r="AY147" s="144" t="s">
        <v>112</v>
      </c>
    </row>
    <row r="148" spans="2:65" s="1" customFormat="1" ht="24.15" customHeight="1">
      <c r="B148" s="127"/>
      <c r="C148" s="128" t="s">
        <v>197</v>
      </c>
      <c r="D148" s="128" t="s">
        <v>117</v>
      </c>
      <c r="E148" s="129" t="s">
        <v>198</v>
      </c>
      <c r="F148" s="130" t="s">
        <v>199</v>
      </c>
      <c r="G148" s="131" t="s">
        <v>193</v>
      </c>
      <c r="H148" s="132">
        <v>6.9</v>
      </c>
      <c r="I148" s="133"/>
      <c r="J148" s="134">
        <f>ROUND(I148*H148,2)</f>
        <v>0</v>
      </c>
      <c r="K148" s="135"/>
      <c r="L148" s="30"/>
      <c r="M148" s="136" t="s">
        <v>1</v>
      </c>
      <c r="N148" s="137" t="s">
        <v>38</v>
      </c>
      <c r="P148" s="138">
        <f>O148*H148</f>
        <v>0</v>
      </c>
      <c r="Q148" s="138">
        <v>4.3830000000000001E-2</v>
      </c>
      <c r="R148" s="138">
        <f>Q148*H148</f>
        <v>0.302427</v>
      </c>
      <c r="S148" s="138">
        <v>0</v>
      </c>
      <c r="T148" s="139">
        <f>S148*H148</f>
        <v>0</v>
      </c>
      <c r="AR148" s="140" t="s">
        <v>121</v>
      </c>
      <c r="AT148" s="140" t="s">
        <v>117</v>
      </c>
      <c r="AU148" s="140" t="s">
        <v>111</v>
      </c>
      <c r="AY148" s="15" t="s">
        <v>112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5" t="s">
        <v>80</v>
      </c>
      <c r="BK148" s="141">
        <f>ROUND(I148*H148,2)</f>
        <v>0</v>
      </c>
      <c r="BL148" s="15" t="s">
        <v>121</v>
      </c>
      <c r="BM148" s="140" t="s">
        <v>200</v>
      </c>
    </row>
    <row r="149" spans="2:65" s="13" customFormat="1">
      <c r="B149" s="150"/>
      <c r="D149" s="143" t="s">
        <v>195</v>
      </c>
      <c r="E149" s="151" t="s">
        <v>1</v>
      </c>
      <c r="F149" s="152" t="s">
        <v>201</v>
      </c>
      <c r="H149" s="151" t="s">
        <v>1</v>
      </c>
      <c r="I149" s="153"/>
      <c r="L149" s="150"/>
      <c r="M149" s="154"/>
      <c r="T149" s="155"/>
      <c r="AT149" s="151" t="s">
        <v>195</v>
      </c>
      <c r="AU149" s="151" t="s">
        <v>111</v>
      </c>
      <c r="AV149" s="13" t="s">
        <v>80</v>
      </c>
      <c r="AW149" s="13" t="s">
        <v>30</v>
      </c>
      <c r="AX149" s="13" t="s">
        <v>73</v>
      </c>
      <c r="AY149" s="151" t="s">
        <v>112</v>
      </c>
    </row>
    <row r="150" spans="2:65" s="12" customFormat="1">
      <c r="B150" s="142"/>
      <c r="D150" s="143" t="s">
        <v>195</v>
      </c>
      <c r="E150" s="144" t="s">
        <v>1</v>
      </c>
      <c r="F150" s="145" t="s">
        <v>196</v>
      </c>
      <c r="H150" s="146">
        <v>6.9</v>
      </c>
      <c r="I150" s="147"/>
      <c r="L150" s="142"/>
      <c r="M150" s="148"/>
      <c r="T150" s="149"/>
      <c r="AT150" s="144" t="s">
        <v>195</v>
      </c>
      <c r="AU150" s="144" t="s">
        <v>111</v>
      </c>
      <c r="AV150" s="12" t="s">
        <v>82</v>
      </c>
      <c r="AW150" s="12" t="s">
        <v>30</v>
      </c>
      <c r="AX150" s="12" t="s">
        <v>80</v>
      </c>
      <c r="AY150" s="144" t="s">
        <v>112</v>
      </c>
    </row>
    <row r="151" spans="2:65" s="1" customFormat="1" ht="24.15" customHeight="1">
      <c r="B151" s="127"/>
      <c r="C151" s="128" t="s">
        <v>156</v>
      </c>
      <c r="D151" s="128" t="s">
        <v>117</v>
      </c>
      <c r="E151" s="129" t="s">
        <v>202</v>
      </c>
      <c r="F151" s="130" t="s">
        <v>203</v>
      </c>
      <c r="G151" s="131" t="s">
        <v>204</v>
      </c>
      <c r="H151" s="132">
        <v>5</v>
      </c>
      <c r="I151" s="133"/>
      <c r="J151" s="134">
        <f>ROUND(I151*H151,2)</f>
        <v>0</v>
      </c>
      <c r="K151" s="135"/>
      <c r="L151" s="30"/>
      <c r="M151" s="136" t="s">
        <v>1</v>
      </c>
      <c r="N151" s="137" t="s">
        <v>38</v>
      </c>
      <c r="P151" s="138">
        <f>O151*H151</f>
        <v>0</v>
      </c>
      <c r="Q151" s="138">
        <v>3.8600000000000001E-3</v>
      </c>
      <c r="R151" s="138">
        <f>Q151*H151</f>
        <v>1.9300000000000001E-2</v>
      </c>
      <c r="S151" s="138">
        <v>0</v>
      </c>
      <c r="T151" s="139">
        <f>S151*H151</f>
        <v>0</v>
      </c>
      <c r="AR151" s="140" t="s">
        <v>121</v>
      </c>
      <c r="AT151" s="140" t="s">
        <v>117</v>
      </c>
      <c r="AU151" s="140" t="s">
        <v>111</v>
      </c>
      <c r="AY151" s="15" t="s">
        <v>112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5" t="s">
        <v>80</v>
      </c>
      <c r="BK151" s="141">
        <f>ROUND(I151*H151,2)</f>
        <v>0</v>
      </c>
      <c r="BL151" s="15" t="s">
        <v>121</v>
      </c>
      <c r="BM151" s="140" t="s">
        <v>205</v>
      </c>
    </row>
    <row r="152" spans="2:65" s="13" customFormat="1">
      <c r="B152" s="150"/>
      <c r="D152" s="143" t="s">
        <v>195</v>
      </c>
      <c r="E152" s="151" t="s">
        <v>1</v>
      </c>
      <c r="F152" s="152" t="s">
        <v>206</v>
      </c>
      <c r="H152" s="151" t="s">
        <v>1</v>
      </c>
      <c r="I152" s="153"/>
      <c r="L152" s="150"/>
      <c r="M152" s="154"/>
      <c r="T152" s="155"/>
      <c r="AT152" s="151" t="s">
        <v>195</v>
      </c>
      <c r="AU152" s="151" t="s">
        <v>111</v>
      </c>
      <c r="AV152" s="13" t="s">
        <v>80</v>
      </c>
      <c r="AW152" s="13" t="s">
        <v>30</v>
      </c>
      <c r="AX152" s="13" t="s">
        <v>73</v>
      </c>
      <c r="AY152" s="151" t="s">
        <v>112</v>
      </c>
    </row>
    <row r="153" spans="2:65" s="12" customFormat="1">
      <c r="B153" s="142"/>
      <c r="D153" s="143" t="s">
        <v>195</v>
      </c>
      <c r="E153" s="144" t="s">
        <v>1</v>
      </c>
      <c r="F153" s="145" t="s">
        <v>130</v>
      </c>
      <c r="H153" s="146">
        <v>5</v>
      </c>
      <c r="I153" s="147"/>
      <c r="L153" s="142"/>
      <c r="M153" s="148"/>
      <c r="T153" s="149"/>
      <c r="AT153" s="144" t="s">
        <v>195</v>
      </c>
      <c r="AU153" s="144" t="s">
        <v>111</v>
      </c>
      <c r="AV153" s="12" t="s">
        <v>82</v>
      </c>
      <c r="AW153" s="12" t="s">
        <v>30</v>
      </c>
      <c r="AX153" s="12" t="s">
        <v>80</v>
      </c>
      <c r="AY153" s="144" t="s">
        <v>112</v>
      </c>
    </row>
    <row r="154" spans="2:65" s="11" customFormat="1" ht="20.9" customHeight="1">
      <c r="B154" s="115"/>
      <c r="D154" s="116" t="s">
        <v>72</v>
      </c>
      <c r="E154" s="125" t="s">
        <v>207</v>
      </c>
      <c r="F154" s="125" t="s">
        <v>208</v>
      </c>
      <c r="I154" s="118"/>
      <c r="J154" s="126">
        <f>BK154</f>
        <v>0</v>
      </c>
      <c r="L154" s="115"/>
      <c r="M154" s="120"/>
      <c r="P154" s="121">
        <f>SUM(P155:P156)</f>
        <v>0</v>
      </c>
      <c r="R154" s="121">
        <f>SUM(R155:R156)</f>
        <v>0</v>
      </c>
      <c r="T154" s="122">
        <f>SUM(T155:T156)</f>
        <v>0</v>
      </c>
      <c r="AR154" s="116" t="s">
        <v>80</v>
      </c>
      <c r="AT154" s="123" t="s">
        <v>72</v>
      </c>
      <c r="AU154" s="123" t="s">
        <v>82</v>
      </c>
      <c r="AY154" s="116" t="s">
        <v>112</v>
      </c>
      <c r="BK154" s="124">
        <f>SUM(BK155:BK156)</f>
        <v>0</v>
      </c>
    </row>
    <row r="155" spans="2:65" s="1" customFormat="1" ht="24.15" customHeight="1">
      <c r="B155" s="127"/>
      <c r="C155" s="128" t="s">
        <v>209</v>
      </c>
      <c r="D155" s="128" t="s">
        <v>117</v>
      </c>
      <c r="E155" s="129" t="s">
        <v>210</v>
      </c>
      <c r="F155" s="130" t="s">
        <v>211</v>
      </c>
      <c r="G155" s="131" t="s">
        <v>185</v>
      </c>
      <c r="H155" s="132">
        <v>5</v>
      </c>
      <c r="I155" s="133"/>
      <c r="J155" s="134">
        <f>ROUND(I155*H155,2)</f>
        <v>0</v>
      </c>
      <c r="K155" s="135"/>
      <c r="L155" s="30"/>
      <c r="M155" s="136" t="s">
        <v>1</v>
      </c>
      <c r="N155" s="137" t="s">
        <v>38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121</v>
      </c>
      <c r="AT155" s="140" t="s">
        <v>117</v>
      </c>
      <c r="AU155" s="140" t="s">
        <v>111</v>
      </c>
      <c r="AY155" s="15" t="s">
        <v>112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5" t="s">
        <v>80</v>
      </c>
      <c r="BK155" s="141">
        <f>ROUND(I155*H155,2)</f>
        <v>0</v>
      </c>
      <c r="BL155" s="15" t="s">
        <v>121</v>
      </c>
      <c r="BM155" s="140" t="s">
        <v>212</v>
      </c>
    </row>
    <row r="156" spans="2:65" s="1" customFormat="1" ht="16.5" customHeight="1">
      <c r="B156" s="127"/>
      <c r="C156" s="128" t="s">
        <v>160</v>
      </c>
      <c r="D156" s="128" t="s">
        <v>117</v>
      </c>
      <c r="E156" s="129" t="s">
        <v>213</v>
      </c>
      <c r="F156" s="130" t="s">
        <v>214</v>
      </c>
      <c r="G156" s="131" t="s">
        <v>189</v>
      </c>
      <c r="H156" s="132">
        <v>1</v>
      </c>
      <c r="I156" s="133"/>
      <c r="J156" s="134">
        <f>ROUND(I156*H156,2)</f>
        <v>0</v>
      </c>
      <c r="K156" s="135"/>
      <c r="L156" s="30"/>
      <c r="M156" s="136" t="s">
        <v>1</v>
      </c>
      <c r="N156" s="137" t="s">
        <v>38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121</v>
      </c>
      <c r="AT156" s="140" t="s">
        <v>117</v>
      </c>
      <c r="AU156" s="140" t="s">
        <v>111</v>
      </c>
      <c r="AY156" s="15" t="s">
        <v>112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5" t="s">
        <v>80</v>
      </c>
      <c r="BK156" s="141">
        <f>ROUND(I156*H156,2)</f>
        <v>0</v>
      </c>
      <c r="BL156" s="15" t="s">
        <v>121</v>
      </c>
      <c r="BM156" s="140" t="s">
        <v>215</v>
      </c>
    </row>
    <row r="157" spans="2:65" s="11" customFormat="1" ht="20.9" customHeight="1">
      <c r="B157" s="115"/>
      <c r="D157" s="116" t="s">
        <v>72</v>
      </c>
      <c r="E157" s="125" t="s">
        <v>216</v>
      </c>
      <c r="F157" s="125" t="s">
        <v>217</v>
      </c>
      <c r="I157" s="118"/>
      <c r="J157" s="126">
        <f>BK157</f>
        <v>0</v>
      </c>
      <c r="L157" s="115"/>
      <c r="M157" s="120"/>
      <c r="P157" s="121">
        <f>SUM(P158:P162)</f>
        <v>0</v>
      </c>
      <c r="R157" s="121">
        <f>SUM(R158:R162)</f>
        <v>0</v>
      </c>
      <c r="T157" s="122">
        <f>SUM(T158:T162)</f>
        <v>0</v>
      </c>
      <c r="AR157" s="116" t="s">
        <v>80</v>
      </c>
      <c r="AT157" s="123" t="s">
        <v>72</v>
      </c>
      <c r="AU157" s="123" t="s">
        <v>82</v>
      </c>
      <c r="AY157" s="116" t="s">
        <v>112</v>
      </c>
      <c r="BK157" s="124">
        <f>SUM(BK158:BK162)</f>
        <v>0</v>
      </c>
    </row>
    <row r="158" spans="2:65" s="1" customFormat="1" ht="16.5" customHeight="1">
      <c r="B158" s="127"/>
      <c r="C158" s="128" t="s">
        <v>218</v>
      </c>
      <c r="D158" s="128" t="s">
        <v>117</v>
      </c>
      <c r="E158" s="129" t="s">
        <v>219</v>
      </c>
      <c r="F158" s="130" t="s">
        <v>220</v>
      </c>
      <c r="G158" s="131" t="s">
        <v>185</v>
      </c>
      <c r="H158" s="132">
        <v>16</v>
      </c>
      <c r="I158" s="133"/>
      <c r="J158" s="134">
        <f>ROUND(I158*H158,2)</f>
        <v>0</v>
      </c>
      <c r="K158" s="135"/>
      <c r="L158" s="30"/>
      <c r="M158" s="136" t="s">
        <v>1</v>
      </c>
      <c r="N158" s="137" t="s">
        <v>38</v>
      </c>
      <c r="P158" s="138">
        <f>O158*H158</f>
        <v>0</v>
      </c>
      <c r="Q158" s="138">
        <v>0</v>
      </c>
      <c r="R158" s="138">
        <f>Q158*H158</f>
        <v>0</v>
      </c>
      <c r="S158" s="138">
        <v>0</v>
      </c>
      <c r="T158" s="139">
        <f>S158*H158</f>
        <v>0</v>
      </c>
      <c r="AR158" s="140" t="s">
        <v>121</v>
      </c>
      <c r="AT158" s="140" t="s">
        <v>117</v>
      </c>
      <c r="AU158" s="140" t="s">
        <v>111</v>
      </c>
      <c r="AY158" s="15" t="s">
        <v>112</v>
      </c>
      <c r="BE158" s="141">
        <f>IF(N158="základní",J158,0)</f>
        <v>0</v>
      </c>
      <c r="BF158" s="141">
        <f>IF(N158="snížená",J158,0)</f>
        <v>0</v>
      </c>
      <c r="BG158" s="141">
        <f>IF(N158="zákl. přenesená",J158,0)</f>
        <v>0</v>
      </c>
      <c r="BH158" s="141">
        <f>IF(N158="sníž. přenesená",J158,0)</f>
        <v>0</v>
      </c>
      <c r="BI158" s="141">
        <f>IF(N158="nulová",J158,0)</f>
        <v>0</v>
      </c>
      <c r="BJ158" s="15" t="s">
        <v>80</v>
      </c>
      <c r="BK158" s="141">
        <f>ROUND(I158*H158,2)</f>
        <v>0</v>
      </c>
      <c r="BL158" s="15" t="s">
        <v>121</v>
      </c>
      <c r="BM158" s="140" t="s">
        <v>221</v>
      </c>
    </row>
    <row r="159" spans="2:65" s="1" customFormat="1" ht="16.5" customHeight="1">
      <c r="B159" s="127"/>
      <c r="C159" s="128" t="s">
        <v>163</v>
      </c>
      <c r="D159" s="128" t="s">
        <v>117</v>
      </c>
      <c r="E159" s="129" t="s">
        <v>222</v>
      </c>
      <c r="F159" s="130" t="s">
        <v>223</v>
      </c>
      <c r="G159" s="131" t="s">
        <v>185</v>
      </c>
      <c r="H159" s="132">
        <v>4</v>
      </c>
      <c r="I159" s="133"/>
      <c r="J159" s="134">
        <f>ROUND(I159*H159,2)</f>
        <v>0</v>
      </c>
      <c r="K159" s="135"/>
      <c r="L159" s="30"/>
      <c r="M159" s="136" t="s">
        <v>1</v>
      </c>
      <c r="N159" s="137" t="s">
        <v>38</v>
      </c>
      <c r="P159" s="138">
        <f>O159*H159</f>
        <v>0</v>
      </c>
      <c r="Q159" s="138">
        <v>0</v>
      </c>
      <c r="R159" s="138">
        <f>Q159*H159</f>
        <v>0</v>
      </c>
      <c r="S159" s="138">
        <v>0</v>
      </c>
      <c r="T159" s="139">
        <f>S159*H159</f>
        <v>0</v>
      </c>
      <c r="AR159" s="140" t="s">
        <v>121</v>
      </c>
      <c r="AT159" s="140" t="s">
        <v>117</v>
      </c>
      <c r="AU159" s="140" t="s">
        <v>111</v>
      </c>
      <c r="AY159" s="15" t="s">
        <v>112</v>
      </c>
      <c r="BE159" s="141">
        <f>IF(N159="základní",J159,0)</f>
        <v>0</v>
      </c>
      <c r="BF159" s="141">
        <f>IF(N159="snížená",J159,0)</f>
        <v>0</v>
      </c>
      <c r="BG159" s="141">
        <f>IF(N159="zákl. přenesená",J159,0)</f>
        <v>0</v>
      </c>
      <c r="BH159" s="141">
        <f>IF(N159="sníž. přenesená",J159,0)</f>
        <v>0</v>
      </c>
      <c r="BI159" s="141">
        <f>IF(N159="nulová",J159,0)</f>
        <v>0</v>
      </c>
      <c r="BJ159" s="15" t="s">
        <v>80</v>
      </c>
      <c r="BK159" s="141">
        <f>ROUND(I159*H159,2)</f>
        <v>0</v>
      </c>
      <c r="BL159" s="15" t="s">
        <v>121</v>
      </c>
      <c r="BM159" s="140" t="s">
        <v>224</v>
      </c>
    </row>
    <row r="160" spans="2:65" s="1" customFormat="1" ht="16.5" customHeight="1">
      <c r="B160" s="127"/>
      <c r="C160" s="128" t="s">
        <v>225</v>
      </c>
      <c r="D160" s="128" t="s">
        <v>117</v>
      </c>
      <c r="E160" s="129" t="s">
        <v>226</v>
      </c>
      <c r="F160" s="130" t="s">
        <v>227</v>
      </c>
      <c r="G160" s="131" t="s">
        <v>185</v>
      </c>
      <c r="H160" s="132">
        <v>4</v>
      </c>
      <c r="I160" s="133"/>
      <c r="J160" s="134">
        <f>ROUND(I160*H160,2)</f>
        <v>0</v>
      </c>
      <c r="K160" s="135"/>
      <c r="L160" s="30"/>
      <c r="M160" s="136" t="s">
        <v>1</v>
      </c>
      <c r="N160" s="137" t="s">
        <v>38</v>
      </c>
      <c r="P160" s="138">
        <f>O160*H160</f>
        <v>0</v>
      </c>
      <c r="Q160" s="138">
        <v>0</v>
      </c>
      <c r="R160" s="138">
        <f>Q160*H160</f>
        <v>0</v>
      </c>
      <c r="S160" s="138">
        <v>0</v>
      </c>
      <c r="T160" s="139">
        <f>S160*H160</f>
        <v>0</v>
      </c>
      <c r="AR160" s="140" t="s">
        <v>121</v>
      </c>
      <c r="AT160" s="140" t="s">
        <v>117</v>
      </c>
      <c r="AU160" s="140" t="s">
        <v>111</v>
      </c>
      <c r="AY160" s="15" t="s">
        <v>112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5" t="s">
        <v>80</v>
      </c>
      <c r="BK160" s="141">
        <f>ROUND(I160*H160,2)</f>
        <v>0</v>
      </c>
      <c r="BL160" s="15" t="s">
        <v>121</v>
      </c>
      <c r="BM160" s="140" t="s">
        <v>228</v>
      </c>
    </row>
    <row r="161" spans="2:65" s="1" customFormat="1" ht="24.15" customHeight="1">
      <c r="B161" s="127"/>
      <c r="C161" s="128" t="s">
        <v>167</v>
      </c>
      <c r="D161" s="128" t="s">
        <v>117</v>
      </c>
      <c r="E161" s="129" t="s">
        <v>229</v>
      </c>
      <c r="F161" s="130" t="s">
        <v>230</v>
      </c>
      <c r="G161" s="131" t="s">
        <v>185</v>
      </c>
      <c r="H161" s="132">
        <v>12</v>
      </c>
      <c r="I161" s="133"/>
      <c r="J161" s="134">
        <f>ROUND(I161*H161,2)</f>
        <v>0</v>
      </c>
      <c r="K161" s="135"/>
      <c r="L161" s="30"/>
      <c r="M161" s="136" t="s">
        <v>1</v>
      </c>
      <c r="N161" s="137" t="s">
        <v>38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121</v>
      </c>
      <c r="AT161" s="140" t="s">
        <v>117</v>
      </c>
      <c r="AU161" s="140" t="s">
        <v>111</v>
      </c>
      <c r="AY161" s="15" t="s">
        <v>112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5" t="s">
        <v>80</v>
      </c>
      <c r="BK161" s="141">
        <f>ROUND(I161*H161,2)</f>
        <v>0</v>
      </c>
      <c r="BL161" s="15" t="s">
        <v>121</v>
      </c>
      <c r="BM161" s="140" t="s">
        <v>231</v>
      </c>
    </row>
    <row r="162" spans="2:65" s="1" customFormat="1" ht="16.5" customHeight="1">
      <c r="B162" s="127"/>
      <c r="C162" s="128" t="s">
        <v>232</v>
      </c>
      <c r="D162" s="128" t="s">
        <v>117</v>
      </c>
      <c r="E162" s="129" t="s">
        <v>233</v>
      </c>
      <c r="F162" s="130" t="s">
        <v>234</v>
      </c>
      <c r="G162" s="131" t="s">
        <v>189</v>
      </c>
      <c r="H162" s="132">
        <v>1</v>
      </c>
      <c r="I162" s="133"/>
      <c r="J162" s="134">
        <f>ROUND(I162*H162,2)</f>
        <v>0</v>
      </c>
      <c r="K162" s="135"/>
      <c r="L162" s="30"/>
      <c r="M162" s="156" t="s">
        <v>1</v>
      </c>
      <c r="N162" s="157" t="s">
        <v>38</v>
      </c>
      <c r="O162" s="158"/>
      <c r="P162" s="159">
        <f>O162*H162</f>
        <v>0</v>
      </c>
      <c r="Q162" s="159">
        <v>0</v>
      </c>
      <c r="R162" s="159">
        <f>Q162*H162</f>
        <v>0</v>
      </c>
      <c r="S162" s="159">
        <v>0</v>
      </c>
      <c r="T162" s="160">
        <f>S162*H162</f>
        <v>0</v>
      </c>
      <c r="AR162" s="140" t="s">
        <v>121</v>
      </c>
      <c r="AT162" s="140" t="s">
        <v>117</v>
      </c>
      <c r="AU162" s="140" t="s">
        <v>111</v>
      </c>
      <c r="AY162" s="15" t="s">
        <v>112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5" t="s">
        <v>80</v>
      </c>
      <c r="BK162" s="141">
        <f>ROUND(I162*H162,2)</f>
        <v>0</v>
      </c>
      <c r="BL162" s="15" t="s">
        <v>121</v>
      </c>
      <c r="BM162" s="140" t="s">
        <v>235</v>
      </c>
    </row>
    <row r="163" spans="2:65" s="1" customFormat="1" ht="7" customHeight="1">
      <c r="B163" s="42"/>
      <c r="C163" s="43"/>
      <c r="D163" s="43"/>
      <c r="E163" s="43"/>
      <c r="F163" s="43"/>
      <c r="G163" s="43"/>
      <c r="H163" s="43"/>
      <c r="I163" s="43"/>
      <c r="J163" s="43"/>
      <c r="K163" s="43"/>
      <c r="L163" s="30"/>
    </row>
  </sheetData>
  <autoFilter ref="C120:K162" xr:uid="{00000000-0009-0000-0000-000001000000}"/>
  <mergeCells count="10">
    <mergeCell ref="E87:H87"/>
    <mergeCell ref="E111:H111"/>
    <mergeCell ref="E113:H113"/>
    <mergeCell ref="L2:V2"/>
    <mergeCell ref="J117:J11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01 - Revitalizace elektro...</vt:lpstr>
      <vt:lpstr>'01 - Revitalizace elektro...'!Print_Area</vt:lpstr>
      <vt:lpstr>'Rekapitulace stavby'!Print_Area</vt:lpstr>
      <vt:lpstr>'01 - Revitalizace elektro...'!Print_Titles</vt:lpstr>
      <vt:lpstr>'Rekapitulace stavby'!Print_Titles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2026-01-06T06:58:04Z</dcterms:created>
  <dcterms:modified xsi:type="dcterms:W3CDTF">2026-01-06T07:12:33Z</dcterms:modified>
</cp:coreProperties>
</file>