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a - příprava území" sheetId="2" r:id="rId2"/>
    <sheet name="b - návrh" sheetId="3" r:id="rId3"/>
    <sheet name="B - Vedelejší a ostatní n..." sheetId="4" r:id="rId4"/>
  </sheets>
  <definedNames>
    <definedName name="_xlnm.Print_Area" localSheetId="0">'Rekapitulace stavby'!$D$4:$AO$76,'Rekapitulace stavby'!$C$82:$AQ$99</definedName>
    <definedName name="_xlnm.Print_Titles" localSheetId="0">'Rekapitulace stavby'!$92:$92</definedName>
    <definedName name="_xlnm._FilterDatabase" localSheetId="1" hidden="1">'a - příprava území'!$C$124:$K$260</definedName>
    <definedName name="_xlnm.Print_Area" localSheetId="1">'a - příprava území'!$C$4:$J$76,'a - příprava území'!$C$82:$J$104,'a - příprava území'!$C$110:$K$260</definedName>
    <definedName name="_xlnm.Print_Titles" localSheetId="1">'a - příprava území'!$124:$124</definedName>
    <definedName name="_xlnm._FilterDatabase" localSheetId="2" hidden="1">'b - návrh'!$C$125:$K$303</definedName>
    <definedName name="_xlnm.Print_Area" localSheetId="2">'b - návrh'!$C$4:$J$76,'b - návrh'!$C$82:$J$105,'b - návrh'!$C$111:$K$303</definedName>
    <definedName name="_xlnm.Print_Titles" localSheetId="2">'b - návrh'!$125:$125</definedName>
    <definedName name="_xlnm._FilterDatabase" localSheetId="3" hidden="1">'B - Vedelejší a ostatní n...'!$C$121:$K$146</definedName>
    <definedName name="_xlnm.Print_Area" localSheetId="3">'B - Vedelejší a ostatní n...'!$C$4:$J$76,'B - Vedelejší a ostatní n...'!$C$82:$J$103,'B - Vedelejší a ostatní n...'!$C$109:$K$146</definedName>
    <definedName name="_xlnm.Print_Titles" localSheetId="3">'B - Vedelejší a ostatní n...'!$121:$121</definedName>
  </definedNames>
  <calcPr/>
</workbook>
</file>

<file path=xl/calcChain.xml><?xml version="1.0" encoding="utf-8"?>
<calcChain xmlns="http://schemas.openxmlformats.org/spreadsheetml/2006/main">
  <c i="4" l="1" r="R129"/>
  <c r="J37"/>
  <c r="J36"/>
  <c i="1" r="AY98"/>
  <c i="4" r="J35"/>
  <c i="1" r="AX98"/>
  <c i="4" r="BI146"/>
  <c r="BH146"/>
  <c r="BG146"/>
  <c r="BF146"/>
  <c r="T146"/>
  <c r="T145"/>
  <c r="R146"/>
  <c r="R145"/>
  <c r="P146"/>
  <c r="P145"/>
  <c r="BI141"/>
  <c r="BH141"/>
  <c r="BG141"/>
  <c r="BF141"/>
  <c r="T141"/>
  <c r="T140"/>
  <c r="R141"/>
  <c r="R140"/>
  <c r="P141"/>
  <c r="P140"/>
  <c r="BI139"/>
  <c r="BH139"/>
  <c r="BG139"/>
  <c r="BF139"/>
  <c r="T139"/>
  <c r="T138"/>
  <c r="R139"/>
  <c r="R138"/>
  <c r="P139"/>
  <c r="P138"/>
  <c r="BI134"/>
  <c r="BH134"/>
  <c r="BG134"/>
  <c r="BF134"/>
  <c r="T134"/>
  <c r="R134"/>
  <c r="P134"/>
  <c r="BI130"/>
  <c r="BH130"/>
  <c r="BG130"/>
  <c r="BF130"/>
  <c r="T130"/>
  <c r="R130"/>
  <c r="P130"/>
  <c r="BI125"/>
  <c r="BH125"/>
  <c r="BG125"/>
  <c r="BF125"/>
  <c r="T125"/>
  <c r="T124"/>
  <c r="R125"/>
  <c r="R124"/>
  <c r="R123"/>
  <c r="R122"/>
  <c r="P125"/>
  <c r="P124"/>
  <c r="J119"/>
  <c r="J118"/>
  <c r="F116"/>
  <c r="E114"/>
  <c r="J92"/>
  <c r="J91"/>
  <c r="F89"/>
  <c r="E87"/>
  <c r="J18"/>
  <c r="E18"/>
  <c r="F119"/>
  <c r="J17"/>
  <c r="J15"/>
  <c r="E15"/>
  <c r="F118"/>
  <c r="J14"/>
  <c r="J12"/>
  <c r="J116"/>
  <c r="E7"/>
  <c r="E112"/>
  <c i="3" r="J39"/>
  <c r="J38"/>
  <c i="1" r="AY97"/>
  <c i="3" r="J37"/>
  <c i="1" r="AX97"/>
  <c i="3" r="BI303"/>
  <c r="BH303"/>
  <c r="BG303"/>
  <c r="BF303"/>
  <c r="T303"/>
  <c r="R303"/>
  <c r="P303"/>
  <c r="BI302"/>
  <c r="BH302"/>
  <c r="BG302"/>
  <c r="BF302"/>
  <c r="T302"/>
  <c r="R302"/>
  <c r="P302"/>
  <c r="BI297"/>
  <c r="BH297"/>
  <c r="BG297"/>
  <c r="BF297"/>
  <c r="T297"/>
  <c r="R297"/>
  <c r="P297"/>
  <c r="BI293"/>
  <c r="BH293"/>
  <c r="BG293"/>
  <c r="BF293"/>
  <c r="T293"/>
  <c r="R293"/>
  <c r="P293"/>
  <c r="BI289"/>
  <c r="BH289"/>
  <c r="BG289"/>
  <c r="BF289"/>
  <c r="T289"/>
  <c r="R289"/>
  <c r="P289"/>
  <c r="BI285"/>
  <c r="BH285"/>
  <c r="BG285"/>
  <c r="BF285"/>
  <c r="T285"/>
  <c r="R285"/>
  <c r="P285"/>
  <c r="BI280"/>
  <c r="BH280"/>
  <c r="BG280"/>
  <c r="BF280"/>
  <c r="T280"/>
  <c r="R280"/>
  <c r="P280"/>
  <c r="BI276"/>
  <c r="BH276"/>
  <c r="BG276"/>
  <c r="BF276"/>
  <c r="T276"/>
  <c r="R276"/>
  <c r="P276"/>
  <c r="BI272"/>
  <c r="BH272"/>
  <c r="BG272"/>
  <c r="BF272"/>
  <c r="T272"/>
  <c r="R272"/>
  <c r="P272"/>
  <c r="BI268"/>
  <c r="BH268"/>
  <c r="BG268"/>
  <c r="BF268"/>
  <c r="T268"/>
  <c r="R268"/>
  <c r="P268"/>
  <c r="BI264"/>
  <c r="BH264"/>
  <c r="BG264"/>
  <c r="BF264"/>
  <c r="T264"/>
  <c r="R264"/>
  <c r="P264"/>
  <c r="BI260"/>
  <c r="BH260"/>
  <c r="BG260"/>
  <c r="BF260"/>
  <c r="T260"/>
  <c r="R260"/>
  <c r="P260"/>
  <c r="BI256"/>
  <c r="BH256"/>
  <c r="BG256"/>
  <c r="BF256"/>
  <c r="T256"/>
  <c r="R256"/>
  <c r="P256"/>
  <c r="BI252"/>
  <c r="BH252"/>
  <c r="BG252"/>
  <c r="BF252"/>
  <c r="T252"/>
  <c r="R252"/>
  <c r="P252"/>
  <c r="BI248"/>
  <c r="BH248"/>
  <c r="BG248"/>
  <c r="BF248"/>
  <c r="T248"/>
  <c r="R248"/>
  <c r="P248"/>
  <c r="BI244"/>
  <c r="BH244"/>
  <c r="BG244"/>
  <c r="BF244"/>
  <c r="T244"/>
  <c r="R244"/>
  <c r="P244"/>
  <c r="BI240"/>
  <c r="BH240"/>
  <c r="BG240"/>
  <c r="BF240"/>
  <c r="T240"/>
  <c r="R240"/>
  <c r="P240"/>
  <c r="BI236"/>
  <c r="BH236"/>
  <c r="BG236"/>
  <c r="BF236"/>
  <c r="T236"/>
  <c r="R236"/>
  <c r="P236"/>
  <c r="BI231"/>
  <c r="BH231"/>
  <c r="BG231"/>
  <c r="BF231"/>
  <c r="T231"/>
  <c r="R231"/>
  <c r="P231"/>
  <c r="BI227"/>
  <c r="BH227"/>
  <c r="BG227"/>
  <c r="BF227"/>
  <c r="T227"/>
  <c r="R227"/>
  <c r="P227"/>
  <c r="BI223"/>
  <c r="BH223"/>
  <c r="BG223"/>
  <c r="BF223"/>
  <c r="T223"/>
  <c r="R223"/>
  <c r="P223"/>
  <c r="BI219"/>
  <c r="BH219"/>
  <c r="BG219"/>
  <c r="BF219"/>
  <c r="T219"/>
  <c r="R219"/>
  <c r="P219"/>
  <c r="BI215"/>
  <c r="BH215"/>
  <c r="BG215"/>
  <c r="BF215"/>
  <c r="T215"/>
  <c r="R215"/>
  <c r="P215"/>
  <c r="BI211"/>
  <c r="BH211"/>
  <c r="BG211"/>
  <c r="BF211"/>
  <c r="T211"/>
  <c r="R211"/>
  <c r="P211"/>
  <c r="BI207"/>
  <c r="BH207"/>
  <c r="BG207"/>
  <c r="BF207"/>
  <c r="T207"/>
  <c r="R207"/>
  <c r="P207"/>
  <c r="BI203"/>
  <c r="BH203"/>
  <c r="BG203"/>
  <c r="BF203"/>
  <c r="T203"/>
  <c r="R203"/>
  <c r="P203"/>
  <c r="BI198"/>
  <c r="BH198"/>
  <c r="BG198"/>
  <c r="BF198"/>
  <c r="T198"/>
  <c r="R198"/>
  <c r="P198"/>
  <c r="BI194"/>
  <c r="BH194"/>
  <c r="BG194"/>
  <c r="BF194"/>
  <c r="T194"/>
  <c r="R194"/>
  <c r="P194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69"/>
  <c r="BH169"/>
  <c r="BG169"/>
  <c r="BF169"/>
  <c r="T169"/>
  <c r="R169"/>
  <c r="P169"/>
  <c r="BI165"/>
  <c r="BH165"/>
  <c r="BG165"/>
  <c r="BF165"/>
  <c r="T165"/>
  <c r="R165"/>
  <c r="P165"/>
  <c r="BI161"/>
  <c r="BH161"/>
  <c r="BG161"/>
  <c r="BF161"/>
  <c r="T161"/>
  <c r="R161"/>
  <c r="P161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J123"/>
  <c r="J122"/>
  <c r="F120"/>
  <c r="E118"/>
  <c r="J94"/>
  <c r="J93"/>
  <c r="F91"/>
  <c r="E89"/>
  <c r="J20"/>
  <c r="E20"/>
  <c r="F123"/>
  <c r="J19"/>
  <c r="J17"/>
  <c r="E17"/>
  <c r="F122"/>
  <c r="J16"/>
  <c r="J14"/>
  <c r="J120"/>
  <c r="E7"/>
  <c r="E85"/>
  <c i="2" r="J39"/>
  <c r="J38"/>
  <c i="1" r="AY96"/>
  <c i="2" r="J37"/>
  <c i="1" r="AX96"/>
  <c i="2" r="BI260"/>
  <c r="BH260"/>
  <c r="BG260"/>
  <c r="BF260"/>
  <c r="T260"/>
  <c r="R260"/>
  <c r="P260"/>
  <c r="BI259"/>
  <c r="BH259"/>
  <c r="BG259"/>
  <c r="BF259"/>
  <c r="T259"/>
  <c r="R259"/>
  <c r="P259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30"/>
  <c r="BH230"/>
  <c r="BG230"/>
  <c r="BF230"/>
  <c r="T230"/>
  <c r="R230"/>
  <c r="P230"/>
  <c r="BI226"/>
  <c r="BH226"/>
  <c r="BG226"/>
  <c r="BF226"/>
  <c r="T226"/>
  <c r="R226"/>
  <c r="P226"/>
  <c r="BI222"/>
  <c r="BH222"/>
  <c r="BG222"/>
  <c r="BF222"/>
  <c r="T222"/>
  <c r="R222"/>
  <c r="P222"/>
  <c r="BI218"/>
  <c r="BH218"/>
  <c r="BG218"/>
  <c r="BF218"/>
  <c r="T218"/>
  <c r="R218"/>
  <c r="P218"/>
  <c r="BI214"/>
  <c r="BH214"/>
  <c r="BG214"/>
  <c r="BF214"/>
  <c r="T214"/>
  <c r="R214"/>
  <c r="P214"/>
  <c r="BI209"/>
  <c r="BH209"/>
  <c r="BG209"/>
  <c r="BF209"/>
  <c r="T209"/>
  <c r="R209"/>
  <c r="P209"/>
  <c r="BI205"/>
  <c r="BH205"/>
  <c r="BG205"/>
  <c r="BF205"/>
  <c r="T205"/>
  <c r="R205"/>
  <c r="P205"/>
  <c r="BI201"/>
  <c r="BH201"/>
  <c r="BG201"/>
  <c r="BF201"/>
  <c r="T201"/>
  <c r="R201"/>
  <c r="P201"/>
  <c r="BI197"/>
  <c r="BH197"/>
  <c r="BG197"/>
  <c r="BF197"/>
  <c r="T197"/>
  <c r="R197"/>
  <c r="P197"/>
  <c r="BI193"/>
  <c r="BH193"/>
  <c r="BG193"/>
  <c r="BF193"/>
  <c r="T193"/>
  <c r="R193"/>
  <c r="P193"/>
  <c r="BI189"/>
  <c r="BH189"/>
  <c r="BG189"/>
  <c r="BF189"/>
  <c r="T189"/>
  <c r="R189"/>
  <c r="P189"/>
  <c r="BI184"/>
  <c r="BH184"/>
  <c r="BG184"/>
  <c r="BF184"/>
  <c r="T184"/>
  <c r="R184"/>
  <c r="P184"/>
  <c r="BI180"/>
  <c r="BH180"/>
  <c r="BG180"/>
  <c r="BF180"/>
  <c r="T180"/>
  <c r="R180"/>
  <c r="P180"/>
  <c r="BI176"/>
  <c r="BH176"/>
  <c r="BG176"/>
  <c r="BF176"/>
  <c r="T176"/>
  <c r="R176"/>
  <c r="P176"/>
  <c r="BI172"/>
  <c r="BH172"/>
  <c r="BG172"/>
  <c r="BF172"/>
  <c r="T172"/>
  <c r="R172"/>
  <c r="P172"/>
  <c r="BI168"/>
  <c r="BH168"/>
  <c r="BG168"/>
  <c r="BF168"/>
  <c r="T168"/>
  <c r="R168"/>
  <c r="P168"/>
  <c r="BI164"/>
  <c r="BH164"/>
  <c r="BG164"/>
  <c r="BF164"/>
  <c r="T164"/>
  <c r="R164"/>
  <c r="P164"/>
  <c r="BI160"/>
  <c r="BH160"/>
  <c r="BG160"/>
  <c r="BF160"/>
  <c r="T160"/>
  <c r="R160"/>
  <c r="P160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BI128"/>
  <c r="BH128"/>
  <c r="BG128"/>
  <c r="BF128"/>
  <c r="T128"/>
  <c r="R128"/>
  <c r="P128"/>
  <c r="J122"/>
  <c r="J121"/>
  <c r="F119"/>
  <c r="E117"/>
  <c r="J94"/>
  <c r="J93"/>
  <c r="F91"/>
  <c r="E89"/>
  <c r="J20"/>
  <c r="E20"/>
  <c r="F122"/>
  <c r="J19"/>
  <c r="J17"/>
  <c r="E17"/>
  <c r="F93"/>
  <c r="J16"/>
  <c r="J14"/>
  <c r="J91"/>
  <c r="E7"/>
  <c r="E113"/>
  <c i="1" r="L90"/>
  <c r="AM90"/>
  <c r="AM89"/>
  <c r="L89"/>
  <c r="AM87"/>
  <c r="L87"/>
  <c r="L85"/>
  <c r="L84"/>
  <c i="3" r="J223"/>
  <c r="J219"/>
  <c r="BK215"/>
  <c r="J198"/>
  <c r="J194"/>
  <c r="J178"/>
  <c r="BK174"/>
  <c r="BK157"/>
  <c i="2" r="J164"/>
  <c r="BK144"/>
  <c r="BK140"/>
  <c i="4" r="BK125"/>
  <c i="3" r="J293"/>
  <c r="J285"/>
  <c r="J276"/>
  <c r="J272"/>
  <c r="J260"/>
  <c r="J256"/>
  <c r="J248"/>
  <c r="BK240"/>
  <c r="J236"/>
  <c r="BK211"/>
  <c r="J186"/>
  <c r="BK182"/>
  <c r="J157"/>
  <c r="BK133"/>
  <c i="2" r="BK230"/>
  <c r="J226"/>
  <c r="J218"/>
  <c r="J197"/>
  <c r="J189"/>
  <c r="BK164"/>
  <c r="BK148"/>
  <c r="J144"/>
  <c i="1" r="AS95"/>
  <c i="3" r="J145"/>
  <c i="2" r="BK246"/>
  <c r="BK234"/>
  <c r="BK218"/>
  <c r="J201"/>
  <c r="J128"/>
  <c i="4" r="J130"/>
  <c i="3" r="BK280"/>
  <c r="J268"/>
  <c r="BK260"/>
  <c r="BK186"/>
  <c i="2" r="BK260"/>
  <c r="J254"/>
  <c i="4" r="BK130"/>
  <c i="3" r="J280"/>
  <c r="J182"/>
  <c r="J133"/>
  <c r="BK129"/>
  <c i="2" r="BK189"/>
  <c r="BK184"/>
  <c r="BK168"/>
  <c r="BK160"/>
  <c i="3" r="BK194"/>
  <c r="J211"/>
  <c i="4" r="J125"/>
  <c i="3" r="BK303"/>
  <c r="BK302"/>
  <c r="BK285"/>
  <c r="BK252"/>
  <c r="BK153"/>
  <c r="J149"/>
  <c r="BK137"/>
  <c i="2" r="J260"/>
  <c r="BK214"/>
  <c i="4" r="BK141"/>
  <c i="3" r="J231"/>
  <c r="BK223"/>
  <c r="BK219"/>
  <c r="J207"/>
  <c r="BK190"/>
  <c i="2" r="BK254"/>
  <c r="BK242"/>
  <c r="J193"/>
  <c r="J184"/>
  <c r="J176"/>
  <c r="BK172"/>
  <c r="BK209"/>
  <c r="BK205"/>
  <c r="BK201"/>
  <c r="J160"/>
  <c r="J156"/>
  <c i="4" r="J134"/>
  <c i="3" r="BK276"/>
  <c r="BK268"/>
  <c r="J252"/>
  <c r="BK248"/>
  <c r="J227"/>
  <c r="J215"/>
  <c r="J203"/>
  <c i="4" r="BK139"/>
  <c i="3" r="J303"/>
  <c r="J302"/>
  <c r="BK293"/>
  <c r="J289"/>
  <c r="BK264"/>
  <c r="BK256"/>
  <c r="J165"/>
  <c r="BK161"/>
  <c r="BK141"/>
  <c i="4" r="BK134"/>
  <c i="3" r="BK244"/>
  <c r="J240"/>
  <c r="J174"/>
  <c r="J153"/>
  <c r="BK149"/>
  <c r="J141"/>
  <c r="J137"/>
  <c r="J129"/>
  <c i="2" r="J250"/>
  <c r="J238"/>
  <c r="BK226"/>
  <c r="J222"/>
  <c r="BK197"/>
  <c r="J172"/>
  <c r="BK152"/>
  <c i="4" r="J139"/>
  <c i="3" r="BK272"/>
  <c r="J264"/>
  <c r="J244"/>
  <c r="BK236"/>
  <c i="2" r="BK193"/>
  <c r="BK132"/>
  <c i="4" r="BK146"/>
  <c i="3" r="BK297"/>
  <c r="BK203"/>
  <c r="J190"/>
  <c r="BK165"/>
  <c i="2" r="BK180"/>
  <c r="J168"/>
  <c r="J152"/>
  <c r="J136"/>
  <c i="4" r="J141"/>
  <c i="3" r="BK207"/>
  <c r="BK178"/>
  <c r="BK169"/>
  <c r="J161"/>
  <c r="BK145"/>
  <c i="2" r="J246"/>
  <c r="J180"/>
  <c r="BK176"/>
  <c r="BK156"/>
  <c r="J140"/>
  <c r="J132"/>
  <c r="BK128"/>
  <c i="4" r="J146"/>
  <c i="3" r="BK289"/>
  <c r="BK231"/>
  <c r="BK227"/>
  <c i="2" r="J259"/>
  <c r="J242"/>
  <c r="J234"/>
  <c r="J148"/>
  <c i="3" r="J297"/>
  <c r="BK198"/>
  <c r="J169"/>
  <c i="2" r="BK259"/>
  <c r="BK250"/>
  <c r="BK238"/>
  <c r="J230"/>
  <c r="BK222"/>
  <c r="J214"/>
  <c r="J209"/>
  <c r="J205"/>
  <c r="BK136"/>
  <c i="4" l="1" r="P129"/>
  <c r="P123"/>
  <c r="P122"/>
  <c i="1" r="AU98"/>
  <c i="2" r="R213"/>
  <c i="3" r="P128"/>
  <c r="T235"/>
  <c r="BK301"/>
  <c r="J301"/>
  <c r="J104"/>
  <c i="2" r="BK127"/>
  <c r="J127"/>
  <c r="J100"/>
  <c r="T188"/>
  <c i="3" r="BK128"/>
  <c r="P235"/>
  <c r="T284"/>
  <c r="P173"/>
  <c i="2" r="R127"/>
  <c r="R126"/>
  <c r="R125"/>
  <c i="3" r="R173"/>
  <c i="2" r="P127"/>
  <c r="P126"/>
  <c r="P125"/>
  <c i="1" r="AU96"/>
  <c i="2" r="BK258"/>
  <c r="J258"/>
  <c r="J103"/>
  <c i="3" r="BK173"/>
  <c r="J173"/>
  <c r="J101"/>
  <c i="2" r="BK188"/>
  <c r="J188"/>
  <c r="J101"/>
  <c r="T258"/>
  <c r="R188"/>
  <c r="T127"/>
  <c r="P258"/>
  <c r="BK213"/>
  <c r="J213"/>
  <c r="J102"/>
  <c i="3" r="R128"/>
  <c i="4" r="BK129"/>
  <c r="J129"/>
  <c r="J99"/>
  <c i="3" r="T173"/>
  <c r="R284"/>
  <c r="R301"/>
  <c i="2" r="P213"/>
  <c i="3" r="R235"/>
  <c r="P284"/>
  <c r="T301"/>
  <c i="2" r="P188"/>
  <c r="R258"/>
  <c i="3" r="BK235"/>
  <c r="J235"/>
  <c r="J102"/>
  <c r="BK284"/>
  <c r="J284"/>
  <c r="J103"/>
  <c r="P301"/>
  <c i="4" r="T129"/>
  <c r="T123"/>
  <c r="T122"/>
  <c i="2" r="T213"/>
  <c i="3" r="T128"/>
  <c r="T127"/>
  <c r="T126"/>
  <c i="2" r="F121"/>
  <c r="E85"/>
  <c r="F94"/>
  <c r="J119"/>
  <c r="BE132"/>
  <c r="BE218"/>
  <c r="BE226"/>
  <c r="BE242"/>
  <c r="BE260"/>
  <c i="3" r="BE145"/>
  <c r="BE190"/>
  <c r="BE194"/>
  <c r="BE302"/>
  <c i="2" r="BE222"/>
  <c r="BE254"/>
  <c i="3" r="BE227"/>
  <c r="BE303"/>
  <c i="4" r="BK145"/>
  <c r="J145"/>
  <c r="J102"/>
  <c i="3" r="BE141"/>
  <c r="BE174"/>
  <c r="BE198"/>
  <c i="2" r="BE197"/>
  <c i="3" r="BE178"/>
  <c r="BE211"/>
  <c r="BE293"/>
  <c i="2" r="BE128"/>
  <c r="BE201"/>
  <c i="3" r="BE219"/>
  <c r="BE240"/>
  <c r="BE256"/>
  <c r="BE260"/>
  <c r="BE276"/>
  <c r="BE280"/>
  <c i="4" r="BE141"/>
  <c i="2" r="BE168"/>
  <c r="BE184"/>
  <c r="BE214"/>
  <c r="BE234"/>
  <c i="3" r="F93"/>
  <c r="BE153"/>
  <c r="BE161"/>
  <c i="4" r="BK138"/>
  <c r="J138"/>
  <c r="J100"/>
  <c i="3" r="BE157"/>
  <c r="BE252"/>
  <c r="BE285"/>
  <c r="BE186"/>
  <c r="BE207"/>
  <c r="BE223"/>
  <c r="BE231"/>
  <c r="BE244"/>
  <c r="BE264"/>
  <c i="4" r="BK140"/>
  <c r="J140"/>
  <c r="J101"/>
  <c i="2" r="BE238"/>
  <c r="BE250"/>
  <c i="3" r="BE215"/>
  <c i="2" r="BE259"/>
  <c i="3" r="J91"/>
  <c r="BE236"/>
  <c r="BE248"/>
  <c r="BE272"/>
  <c r="BE297"/>
  <c i="4" r="BE146"/>
  <c i="2" r="BE164"/>
  <c r="BE180"/>
  <c r="BE193"/>
  <c r="BE246"/>
  <c i="3" r="E114"/>
  <c i="4" r="BE130"/>
  <c r="BE134"/>
  <c i="3" r="F94"/>
  <c i="2" r="BE189"/>
  <c r="BE230"/>
  <c i="3" r="BE133"/>
  <c r="BE137"/>
  <c i="2" r="BE140"/>
  <c r="BE160"/>
  <c r="BE176"/>
  <c r="BE205"/>
  <c r="BE209"/>
  <c i="3" r="BE129"/>
  <c r="BE149"/>
  <c r="BE165"/>
  <c r="BE169"/>
  <c r="BE203"/>
  <c r="BE268"/>
  <c r="BE289"/>
  <c i="2" r="BE136"/>
  <c r="BE144"/>
  <c r="BE148"/>
  <c r="BE152"/>
  <c r="BE156"/>
  <c r="BE172"/>
  <c i="3" r="BE182"/>
  <c i="4" r="E85"/>
  <c r="J89"/>
  <c r="F91"/>
  <c r="F92"/>
  <c r="BE125"/>
  <c r="BE139"/>
  <c r="BK124"/>
  <c r="J124"/>
  <c r="J98"/>
  <c i="3" r="F39"/>
  <c i="1" r="BD97"/>
  <c i="2" r="F38"/>
  <c i="1" r="BC96"/>
  <c i="2" r="J36"/>
  <c i="1" r="AW96"/>
  <c i="4" r="J34"/>
  <c i="1" r="AW98"/>
  <c i="3" r="J36"/>
  <c i="1" r="AW97"/>
  <c i="4" r="F34"/>
  <c i="1" r="BA98"/>
  <c r="AS94"/>
  <c i="4" r="F35"/>
  <c i="1" r="BB98"/>
  <c i="4" r="F36"/>
  <c i="1" r="BC98"/>
  <c i="4" r="F37"/>
  <c i="1" r="BD98"/>
  <c i="3" r="F38"/>
  <c i="1" r="BC97"/>
  <c i="2" r="F37"/>
  <c i="1" r="BB96"/>
  <c i="2" r="F36"/>
  <c i="1" r="BA96"/>
  <c i="3" r="F36"/>
  <c i="1" r="BA97"/>
  <c i="2" r="F39"/>
  <c i="1" r="BD96"/>
  <c i="3" r="F37"/>
  <c i="1" r="BB97"/>
  <c i="3" l="1" r="R127"/>
  <c r="R126"/>
  <c r="BK127"/>
  <c r="BK126"/>
  <c r="J126"/>
  <c r="J98"/>
  <c i="2" r="T126"/>
  <c r="T125"/>
  <c i="3" r="P127"/>
  <c r="P126"/>
  <c i="1" r="AU97"/>
  <c i="4" r="BK123"/>
  <c r="J123"/>
  <c r="J97"/>
  <c i="2" r="BK126"/>
  <c r="J126"/>
  <c r="J99"/>
  <c i="3" r="J128"/>
  <c r="J100"/>
  <c i="1" r="AU95"/>
  <c r="AU94"/>
  <c r="BD95"/>
  <c r="BD94"/>
  <c r="W33"/>
  <c i="3" r="J35"/>
  <c i="1" r="AV97"/>
  <c r="AT97"/>
  <c r="BC95"/>
  <c r="AY95"/>
  <c i="2" r="J35"/>
  <c i="1" r="AV96"/>
  <c r="AT96"/>
  <c i="3" r="F35"/>
  <c i="1" r="AZ97"/>
  <c r="BA95"/>
  <c r="BA94"/>
  <c r="AW94"/>
  <c r="AK30"/>
  <c i="4" r="F33"/>
  <c i="1" r="AZ98"/>
  <c r="BB95"/>
  <c r="AX95"/>
  <c i="4" r="J33"/>
  <c i="1" r="AV98"/>
  <c r="AT98"/>
  <c i="2" r="F35"/>
  <c i="1" r="AZ96"/>
  <c i="4" l="1" r="BK122"/>
  <c r="J122"/>
  <c r="J96"/>
  <c i="2" r="BK125"/>
  <c r="J125"/>
  <c r="J98"/>
  <c i="3" r="J127"/>
  <c r="J99"/>
  <c i="1" r="AZ95"/>
  <c r="AV95"/>
  <c r="BC94"/>
  <c r="W32"/>
  <c i="3" r="J32"/>
  <c i="1" r="AG97"/>
  <c r="AN97"/>
  <c r="AW95"/>
  <c r="W30"/>
  <c r="BB94"/>
  <c r="W31"/>
  <c i="3" l="1" r="J41"/>
  <c i="1" r="AX94"/>
  <c i="4" r="J30"/>
  <c i="1" r="AG98"/>
  <c r="AN98"/>
  <c r="AY94"/>
  <c i="2" r="J32"/>
  <c i="1" r="AG96"/>
  <c r="AN96"/>
  <c r="AZ94"/>
  <c r="W29"/>
  <c r="AT95"/>
  <c i="2" l="1" r="J41"/>
  <c i="4" r="J39"/>
  <c i="1" r="AV94"/>
  <c r="AK29"/>
  <c r="AG95"/>
  <c r="AG94"/>
  <c l="1" r="AN95"/>
  <c r="AK26"/>
  <c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<sst xmlns="http://schemas.openxmlformats.org/spreadsheetml/2006/main">
  <si>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</si>
  <si>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</si>
  <si>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</si>
  <si>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</si>
  <si>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</si>
  <si>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{23cee3e2-f5e6-45ac-bacb-356586baf1b5}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</si>
  <si>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</si>
  <si>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</si>
  <si>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</si>
  <si>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</si>
  <si>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</si>
  <si>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</si>
  <si>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</si>
  <si>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</si>
  <si>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104/25OP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</si>
  <si>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</si>
  <si>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</si>
  <si>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zpevněných ploch v areálu letiště, Hradec Králové - I. etapa</t>
  </si>
  <si>
    <t>KSO:</t>
  </si>
  <si>
    <t>CC-CZ:</t>
  </si>
  <si>
    <t>Místo:</t>
  </si>
  <si>
    <t>Hradec králové</t>
  </si>
  <si>
    <t>Datum:</t>
  </si>
  <si>
    <t>27. 5. 2026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</si>
  <si>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</si>
  <si>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</si>
  <si>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</si>
  <si>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</si>
  <si>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</si>
  <si>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</si>
  <si>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</si>
  <si>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VIAPROJEKT s.r.o. HK</t>
  </si>
  <si>
    <t>True</t>
  </si>
  <si>
    <t>Zpracovatel:</t>
  </si>
  <si>
    <t>B.Burešová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</si>
  <si>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</si>
  <si>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</si>
  <si>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</si>
  <si>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</si>
  <si>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</si>
  <si>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</si>
  <si>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</si>
  <si>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</si>
  <si>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</si>
  <si>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</si>
  <si>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</si>
  <si>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</si>
  <si>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</si>
  <si>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</si>
  <si>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</si>
  <si>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</si>
  <si>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</si>
  <si>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</si>
  <si>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</si>
  <si>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</si>
  <si>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</si>
  <si>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</si>
  <si>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</si>
  <si>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</si>
  <si>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</si>
  <si>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</si>
  <si>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</si>
  <si>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</si>
  <si>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</si>
  <si>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</si>
  <si>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</si>
  <si>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</si>
  <si>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</si>
  <si>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</si>
  <si>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</si>
  <si>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</si>
  <si>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</si>
  <si>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</si>
  <si>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</si>
  <si>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</si>
  <si>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</si>
  <si>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</si>
  <si>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</si>
  <si>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</si>
  <si>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</si>
  <si>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A</t>
  </si>
  <si>
    <t>Zpevněné plochy</t>
  </si>
  <si>
    <t>STA</t>
  </si>
  <si>
    <t>1</t>
  </si>
  <si>
    <t>{dffa872d-d1ad-42df-960f-354fea9a7b5e}</t>
  </si>
  <si>
    <t>2</t>
  </si>
  <si>
    <t>/</t>
  </si>
  <si>
    <t>a</t>
  </si>
  <si>
    <t>příprava území</t>
  </si>
  <si>
    <t>Soupis</t>
  </si>
  <si>
    <t>{d3081c5f-e965-4034-8105-10c342abfd94}</t>
  </si>
  <si>
    <t>b</t>
  </si>
  <si>
    <t>návrh</t>
  </si>
  <si>
    <t>{4f29159a-020d-4dda-9c6a-4fa92f394dcf}</t>
  </si>
  <si>
    <t>B</t>
  </si>
  <si>
    <t>Vedelejší a ostatní náklady</t>
  </si>
  <si>
    <t>{c033b92d-6962-4a08-a041-4e090757b732}</t>
  </si>
  <si>
    <t>KRYCÍ LIST SOUPISU PRACÍ</t>
  </si>
  <si>
    <t>Objekt:</t>
  </si>
  <si>
    <t>A - Zpevněné plochy</t>
  </si>
  <si>
    <t>Soupis:</t>
  </si>
  <si>
    <t>a - příprava území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</si>
  <si>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</si>
  <si>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</si>
  <si>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</si>
  <si>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</si>
  <si>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</si>
  <si>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</si>
  <si>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</si>
  <si>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</si>
  <si>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</si>
  <si>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</si>
  <si>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</si>
  <si>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</si>
  <si>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</si>
  <si>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</si>
  <si>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</si>
  <si>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</si>
  <si>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</si>
  <si>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</si>
  <si>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</si>
  <si>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</si>
  <si>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</si>
  <si>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</si>
  <si>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</si>
  <si>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</si>
  <si>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</si>
  <si>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</si>
  <si>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</si>
  <si>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</si>
  <si>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111301111</t>
  </si>
  <si>
    <t>Sejmutí drnu tl do 100 mm s přemístěním do 50 m nebo naložením na dopravní prostředek</t>
  </si>
  <si>
    <t>m2</t>
  </si>
  <si>
    <t>CS ÚRS 2026 01</t>
  </si>
  <si>
    <t>4</t>
  </si>
  <si>
    <t>58077989</t>
  </si>
  <si>
    <t>VV</t>
  </si>
  <si>
    <t xml:space="preserve">odstranění drnu v tl. 10 cm, rozprostře  se na místě</t>
  </si>
  <si>
    <t>60+7+19+10+37+61+134</t>
  </si>
  <si>
    <t>Součet</t>
  </si>
  <si>
    <t>113107130</t>
  </si>
  <si>
    <t>Odstranění podkladu z betonu prostého tl do 100 mm ručně</t>
  </si>
  <si>
    <t>643675572</t>
  </si>
  <si>
    <t>ruční bourání betonového okraje u odvodňovacího žlabu v tl. 50 mm</t>
  </si>
  <si>
    <t>11</t>
  </si>
  <si>
    <t>3</t>
  </si>
  <si>
    <t>113107163</t>
  </si>
  <si>
    <t>Odstranění podkladu z kameniva drceného tl přes 200 do 300 mm strojně pl přes 50 do 200 m2</t>
  </si>
  <si>
    <t>-368421582</t>
  </si>
  <si>
    <t>demolice manipulační plochy-kryt beton</t>
  </si>
  <si>
    <t>69+36</t>
  </si>
  <si>
    <t>113107165</t>
  </si>
  <si>
    <t>Odstranění podkladu z kameniva drceného tl přes 400 do 500 mm strojně pl přes 50 do 200 m2</t>
  </si>
  <si>
    <t>-554943093</t>
  </si>
  <si>
    <t>demolice manipulační plochy- kryt asfaltový</t>
  </si>
  <si>
    <t>89</t>
  </si>
  <si>
    <t>5</t>
  </si>
  <si>
    <t>113107172</t>
  </si>
  <si>
    <t>Odstranění podkladu z betonu prostého tl přes 150 do 300 mm strojně pl přes 50 do 200 m2</t>
  </si>
  <si>
    <t>971062562</t>
  </si>
  <si>
    <t xml:space="preserve">demolice manipulační plochy- kryt betonový v tl. 300 mm </t>
  </si>
  <si>
    <t>6</t>
  </si>
  <si>
    <t>113107183</t>
  </si>
  <si>
    <t>Odstranění podkladu živičného tl přes 100 do 150 mm strojně pl přes 50 do 200 m2</t>
  </si>
  <si>
    <t>1131216677</t>
  </si>
  <si>
    <t>demolice manipulační plochy-kryt asfaltový</t>
  </si>
  <si>
    <t>7</t>
  </si>
  <si>
    <t>113154553</t>
  </si>
  <si>
    <t>Frézování živičného krytu tl 50 mm pl přes 2000 do 10000 m2</t>
  </si>
  <si>
    <t>76564760</t>
  </si>
  <si>
    <t>odfrézování asfaltového krytu v tl. 50 mm</t>
  </si>
  <si>
    <t>4288</t>
  </si>
  <si>
    <t>8</t>
  </si>
  <si>
    <t>113155513</t>
  </si>
  <si>
    <t>Frézování betonového krytu tl 50 mm pl do 500 m2</t>
  </si>
  <si>
    <t>1212692413</t>
  </si>
  <si>
    <t>odfrézování betonového okraje u odvodňovacího žlabu v tl 50 mm</t>
  </si>
  <si>
    <t>27</t>
  </si>
  <si>
    <t>9</t>
  </si>
  <si>
    <t>122252203</t>
  </si>
  <si>
    <t>Odkopávky a prokopávky nezapažené pro silnice a dálnice v hornině třídy těžitelnosti I objem do 100 m3 strojně</t>
  </si>
  <si>
    <t>m3</t>
  </si>
  <si>
    <t>-1771814396</t>
  </si>
  <si>
    <t>výkop pro ohumusování a terénní úpravy</t>
  </si>
  <si>
    <t>28</t>
  </si>
  <si>
    <t>10</t>
  </si>
  <si>
    <t>139001101</t>
  </si>
  <si>
    <t>Příplatek za ztížení vykopávky v blízkosti podzemního vedení</t>
  </si>
  <si>
    <t>-1663331537</t>
  </si>
  <si>
    <t>výkop pro ohumusování a terénní úpravy-10% z celkové kubatury</t>
  </si>
  <si>
    <t>28*0,1</t>
  </si>
  <si>
    <t>162751117</t>
  </si>
  <si>
    <t>Vodorovné přemístění přes 9 000 do 10000 m výkopku/sypaniny z horniny třídy těžitelnosti I skupiny 1 až 3</t>
  </si>
  <si>
    <t>-516472024</t>
  </si>
  <si>
    <t>162751119</t>
  </si>
  <si>
    <t>Příplatek k vodorovnému přemístění výkopku/sypaniny z horniny třídy těžitelnosti I skupiny 1 až 3 ZKD 1000 m přes 10000 m</t>
  </si>
  <si>
    <t>1146277828</t>
  </si>
  <si>
    <t>výkop pro ohumusování a terénní úpravy +příplatek za dalších 5 km</t>
  </si>
  <si>
    <t>28*5</t>
  </si>
  <si>
    <t>13</t>
  </si>
  <si>
    <t>171201221</t>
  </si>
  <si>
    <t>Poplatek za uložení na skládce (skládkovné) zeminy a kamení kód odpadu 17 05 04</t>
  </si>
  <si>
    <t>t</t>
  </si>
  <si>
    <t>-1460986914</t>
  </si>
  <si>
    <t>výkop pro ohumusování a terénní úpravy -30% z celkové kubatury</t>
  </si>
  <si>
    <t>28*0,3*1,8</t>
  </si>
  <si>
    <t>14</t>
  </si>
  <si>
    <t>171201231</t>
  </si>
  <si>
    <t>Poplatek za předání recyklačnímu zařízení zeminy a kamení kód odpadu 17 05 04</t>
  </si>
  <si>
    <t>684089136</t>
  </si>
  <si>
    <t>výko pro ohumusování a terénní úpravy -70% z celkové kubatury</t>
  </si>
  <si>
    <t>28*0,7*1,8</t>
  </si>
  <si>
    <t>15</t>
  </si>
  <si>
    <t>171251201</t>
  </si>
  <si>
    <t>Uložení sypaniny na skládky nebo meziskládky</t>
  </si>
  <si>
    <t>848242365</t>
  </si>
  <si>
    <t>Ostatní konstrukce a práce, bourání</t>
  </si>
  <si>
    <t>16</t>
  </si>
  <si>
    <t>919731112</t>
  </si>
  <si>
    <t>Zarovnání styčné plochy podkladu nebo krytu z betonu tl do 150 mm</t>
  </si>
  <si>
    <t>m</t>
  </si>
  <si>
    <t>-1937858878</t>
  </si>
  <si>
    <t xml:space="preserve">zarovnání  spáry v betonovém okraji u odvodňovacího žlabu v tl. 50 mm</t>
  </si>
  <si>
    <t>212</t>
  </si>
  <si>
    <t>17</t>
  </si>
  <si>
    <t>919731114</t>
  </si>
  <si>
    <t>Zarovnání styčné plochy podkladu nebo krytu z betonu tl přes 150 do 250 mm</t>
  </si>
  <si>
    <t>186016695</t>
  </si>
  <si>
    <t>zarovnání spáry v betonovém krytu manipulační plochy</t>
  </si>
  <si>
    <t>23+12</t>
  </si>
  <si>
    <t>18</t>
  </si>
  <si>
    <t>919731121</t>
  </si>
  <si>
    <t>Zarovnání styčné plochy podkladu nebo krytu živičného tl do 50 mm</t>
  </si>
  <si>
    <t>509213322</t>
  </si>
  <si>
    <t>v tl. 50 mm</t>
  </si>
  <si>
    <t>11+33+23+12+31+33+31+106+212</t>
  </si>
  <si>
    <t>19</t>
  </si>
  <si>
    <t>919735111</t>
  </si>
  <si>
    <t>Řezání stávajícího živičného krytu hl do 50 mm</t>
  </si>
  <si>
    <t>-1870788864</t>
  </si>
  <si>
    <t>20</t>
  </si>
  <si>
    <t>919735122</t>
  </si>
  <si>
    <t>Řezání stávajícího betonového krytu hl přes 50 do 100 mm</t>
  </si>
  <si>
    <t>-531048007</t>
  </si>
  <si>
    <t>řezání spáry v betonovéhm okraji u odvodńovacího žlabu v tl. 50 mm</t>
  </si>
  <si>
    <t>919735125</t>
  </si>
  <si>
    <t>Řezání stávajícího betonového krytu hl přes 200 do 250 mm</t>
  </si>
  <si>
    <t>746003760</t>
  </si>
  <si>
    <t>řezání spáry v betonovém krytu u manipulační plochy</t>
  </si>
  <si>
    <t>997</t>
  </si>
  <si>
    <t>Doprava suti a vybouraných hmot</t>
  </si>
  <si>
    <t>22</t>
  </si>
  <si>
    <t>997221551</t>
  </si>
  <si>
    <t>Vodorovná doprava suti ze sypkých materiálů do 1 km</t>
  </si>
  <si>
    <t>-1340900945</t>
  </si>
  <si>
    <t>asfalt</t>
  </si>
  <si>
    <t>(4288*0,115)+(89*0,316)</t>
  </si>
  <si>
    <t>23</t>
  </si>
  <si>
    <t>1167371491</t>
  </si>
  <si>
    <t>suť</t>
  </si>
  <si>
    <t>(11*0,24)+(105*0,44)+(89*0,75)+(105*0,625)+(27*0,128)</t>
  </si>
  <si>
    <t>24</t>
  </si>
  <si>
    <t>997221559</t>
  </si>
  <si>
    <t>Příplatek ZKD 1 km u vodorovné dopravy suti ze sypkých materiálů</t>
  </si>
  <si>
    <t>-1257411479</t>
  </si>
  <si>
    <t>asfalt+příplatek za dalších 14 km</t>
  </si>
  <si>
    <t>521,244*14</t>
  </si>
  <si>
    <t>25</t>
  </si>
  <si>
    <t>-421908107</t>
  </si>
  <si>
    <t>suť+příplatek za dalších 14 km</t>
  </si>
  <si>
    <t>184,671*14</t>
  </si>
  <si>
    <t>26</t>
  </si>
  <si>
    <t>997221611</t>
  </si>
  <si>
    <t>Nakládání suti na dopravní prostředky pro vodorovnou dopravu</t>
  </si>
  <si>
    <t>826529270</t>
  </si>
  <si>
    <t>-594842913</t>
  </si>
  <si>
    <t>(11*0,24)+(105*0,44)+(105*0,625)+(89*0,75)+(27*0,128)</t>
  </si>
  <si>
    <t>997221615</t>
  </si>
  <si>
    <t>Poplatek za uložení na skládce (skládkovné) stavebního odpadu betonového kód odpadu 17 01 01</t>
  </si>
  <si>
    <t>-1133916039</t>
  </si>
  <si>
    <t xml:space="preserve">suť beton-30%  z celkového množství</t>
  </si>
  <si>
    <t>((11*0,24)+(105*0,625)+(27*0,128))*0,3</t>
  </si>
  <si>
    <t>29</t>
  </si>
  <si>
    <t>997221655</t>
  </si>
  <si>
    <t>-38635493</t>
  </si>
  <si>
    <t>suť-kamenivo-30% z celkového množství</t>
  </si>
  <si>
    <t>((105*0,44)+(89*0,75))*0,3</t>
  </si>
  <si>
    <t>30</t>
  </si>
  <si>
    <t>997221861</t>
  </si>
  <si>
    <t>Poplatek za předání recyklačnímu zařízení stavebního odpadu z prostého betonu kód odpadu 17 01 01</t>
  </si>
  <si>
    <t>661456163</t>
  </si>
  <si>
    <t>suť beton-70% z cekového množství</t>
  </si>
  <si>
    <t>((11*0,24)+(105*0,625)+(27*0,128))*0,7</t>
  </si>
  <si>
    <t>31</t>
  </si>
  <si>
    <t>997221873</t>
  </si>
  <si>
    <t>-45329210</t>
  </si>
  <si>
    <t>suť-kamenivo -70% z celkového množství</t>
  </si>
  <si>
    <t>((105*0,44)+(89*0,75))*0,7</t>
  </si>
  <si>
    <t>32</t>
  </si>
  <si>
    <t>997221875</t>
  </si>
  <si>
    <t>Poplatek za předání recyklačnímu zařízení stavebního odpadu asfaltového bez obsahu dehtu kód odpadu 17 03 02</t>
  </si>
  <si>
    <t>2115070396</t>
  </si>
  <si>
    <t xml:space="preserve">asfalt- </t>
  </si>
  <si>
    <t>998</t>
  </si>
  <si>
    <t>Přesun hmot</t>
  </si>
  <si>
    <t>33</t>
  </si>
  <si>
    <t>998225111</t>
  </si>
  <si>
    <t>Přesun hmot pro pozemní komunikace s krytem z kamene, monolitickým betonovým nebo živičným</t>
  </si>
  <si>
    <t>-1798049021</t>
  </si>
  <si>
    <t>34</t>
  </si>
  <si>
    <t>998225191</t>
  </si>
  <si>
    <t>Příplatek k přesunu hmot pro pozemní komunikace s krytem z kamene, živičným, betonovým do 1000 m</t>
  </si>
  <si>
    <t>1364596833</t>
  </si>
  <si>
    <t>b - návrh</t>
  </si>
  <si>
    <t xml:space="preserve">    5 - Komunikace pozemní</t>
  </si>
  <si>
    <t>113154534</t>
  </si>
  <si>
    <t>Frézování živičného krytu tl 60 mm pruh š do 1 m pl přes 500 do 2000 m2</t>
  </si>
  <si>
    <t>1976238872</t>
  </si>
  <si>
    <t>oprava konstrukčních vrstev manipulační plochy (oprava lokálních poruch) v tl. 60 mm</t>
  </si>
  <si>
    <t>900</t>
  </si>
  <si>
    <t>113154535</t>
  </si>
  <si>
    <t>Frézování živičného krytu tl 70 mm pruh š do 1 m pl přes 500 do 2000 m2</t>
  </si>
  <si>
    <t>-2023363160</t>
  </si>
  <si>
    <t>oprava konstrukčních vstev manipulační plochy (oprava lokálních poruch) v tl. 70 mm</t>
  </si>
  <si>
    <t>720</t>
  </si>
  <si>
    <t>1190262889</t>
  </si>
  <si>
    <t>ornice pro ohumusování</t>
  </si>
  <si>
    <t>328*0,15</t>
  </si>
  <si>
    <t>566115725</t>
  </si>
  <si>
    <t>ornice pro ohumusování +příplatek za dalších 5 km</t>
  </si>
  <si>
    <t>(328*0,15)*5</t>
  </si>
  <si>
    <t>167151101</t>
  </si>
  <si>
    <t>Nakládání výkopku z hornin třídy těžitelnosti I skupiny 1 až 3 do 100 m3</t>
  </si>
  <si>
    <t>-1830071048</t>
  </si>
  <si>
    <t>181351003</t>
  </si>
  <si>
    <t>Rozprostření ornice tl vrstvy do 200 mm pl do 100 m2 v rovině nebo ve svahu do 1:5 strojně</t>
  </si>
  <si>
    <t>1317517718</t>
  </si>
  <si>
    <t>v tl. 150 mm</t>
  </si>
  <si>
    <t>M</t>
  </si>
  <si>
    <t>10364101</t>
  </si>
  <si>
    <t>zemina pro terénní úpravy - ornice</t>
  </si>
  <si>
    <t>1043285365</t>
  </si>
  <si>
    <t>nákup scházející ornice</t>
  </si>
  <si>
    <t>328*0,15*1,8</t>
  </si>
  <si>
    <t>181411131</t>
  </si>
  <si>
    <t>Založení parkového trávníku výsevem pl do 1000 m2 v rovině a ve svahu do 1:5</t>
  </si>
  <si>
    <t>-1258549660</t>
  </si>
  <si>
    <t>zeleň</t>
  </si>
  <si>
    <t>00572410</t>
  </si>
  <si>
    <t>osivo směs travní parková</t>
  </si>
  <si>
    <t>kg</t>
  </si>
  <si>
    <t>-2126777860</t>
  </si>
  <si>
    <t>travní semeno+ztratné</t>
  </si>
  <si>
    <t>328*0,03*1,15</t>
  </si>
  <si>
    <t>181951111</t>
  </si>
  <si>
    <t>Úprava pláně v hornině třídy těžitelnosti I skupiny 1 až 3 bez zhutnění strojně</t>
  </si>
  <si>
    <t>-1797990894</t>
  </si>
  <si>
    <t>181951112</t>
  </si>
  <si>
    <t>Úprava pláně v hornině třídy těžitelnosti I skupiny 1 až 3 se zhutněním strojně</t>
  </si>
  <si>
    <t>-1622192066</t>
  </si>
  <si>
    <t>zpevněné plochy</t>
  </si>
  <si>
    <t>89+105</t>
  </si>
  <si>
    <t>Komunikace pozemní</t>
  </si>
  <si>
    <t>564871011</t>
  </si>
  <si>
    <t>Podklad ze štěrkodrtě ŠD plochy do 100 m2 tl 250 mm</t>
  </si>
  <si>
    <t>-1164719267</t>
  </si>
  <si>
    <t xml:space="preserve">oprava manipulační plochy  celá  konstrukce - kryt asfaltový, ŠD fr 0-32, viz.příloha č.3</t>
  </si>
  <si>
    <t>564871111</t>
  </si>
  <si>
    <t>Podklad ze štěrkodrtě ŠD plochy přes 100 m2 tl 250 mm</t>
  </si>
  <si>
    <t>-1564952525</t>
  </si>
  <si>
    <t xml:space="preserve">oprava manipulační plochy - kryt cementový beton  , ŠD fr. 0-32, viz.příloha č.3</t>
  </si>
  <si>
    <t>564952111</t>
  </si>
  <si>
    <t>Podklad z mechanicky zpevněného kameniva MZK tl 150 mm</t>
  </si>
  <si>
    <t>-683277898</t>
  </si>
  <si>
    <t>oprava manipulační plochy- kryt cementový beton, viz.příloha č.3</t>
  </si>
  <si>
    <t>564962111</t>
  </si>
  <si>
    <t>Podklad z mechanicky zpevněného kameniva MZK tl 200 mm</t>
  </si>
  <si>
    <t>389188596</t>
  </si>
  <si>
    <t>oprava manipulační plochy - celá konstrukce - kryt afaltový,viz.příloha č.3</t>
  </si>
  <si>
    <t>565155021</t>
  </si>
  <si>
    <t>Asfaltový beton vrstva podkladní ACP 16 + tl 70 mm š přes 3 m z nemodifikovaného asfaltu</t>
  </si>
  <si>
    <t>-342862714</t>
  </si>
  <si>
    <t>oprava manipulační plochy -celá konstrukce - kryt asfaltový, viz.příloha č.3</t>
  </si>
  <si>
    <t>565155121</t>
  </si>
  <si>
    <t>Asfaltový beton vrstva podkladní ACP 16 S tl 70 mm š přes 3 m z nemodifikovaného asfaltu</t>
  </si>
  <si>
    <t>33241006</t>
  </si>
  <si>
    <t>oprava konstrukčních vstev manipulační plochy (oprava lokálních poruch ) v tl. 70mm</t>
  </si>
  <si>
    <t>572531135</t>
  </si>
  <si>
    <t>Oprava trhlin asfaltovou sanační hmotou š přes 70 mm</t>
  </si>
  <si>
    <t>-869244816</t>
  </si>
  <si>
    <t>oprava trhlin š. 40-80mm, hl. 40-60mm, proříznutí, vyčištění, penetrační nátěr, vyplnění modifikovanou asfaltovou hmotou</t>
  </si>
  <si>
    <t xml:space="preserve">prosypáním horkým kamenivem fr, 4-8, povrch směsi se podrtí kamenivem  fr.2-4</t>
  </si>
  <si>
    <t>180</t>
  </si>
  <si>
    <t>573211109</t>
  </si>
  <si>
    <t>Postřik živičný spojovací z asfaltu v množství 0,50 kg/m2</t>
  </si>
  <si>
    <t>-1622053769</t>
  </si>
  <si>
    <t>oprava krytové vrstvy manipulační plochy - kryt asfaltový, viz.příloha č.3</t>
  </si>
  <si>
    <t>-937861641</t>
  </si>
  <si>
    <t>oprava konstrukčních vrstev manipulační plochy (oprava lokálních poruch) v tl. 60mm a v tl. 70 mm</t>
  </si>
  <si>
    <t>900+720</t>
  </si>
  <si>
    <t>-714198727</t>
  </si>
  <si>
    <t>oprava manipulační plochy - celá konstrukce-kryt asfaltový, dva spojovací postřiky, viz.příloha č.3</t>
  </si>
  <si>
    <t>89*2</t>
  </si>
  <si>
    <t>577144121</t>
  </si>
  <si>
    <t>Asfaltový beton vrstva obrusná ACO 11+ tř. I tl 50 mm š přes 3 m z nemodifikovaného asfaltu</t>
  </si>
  <si>
    <t>1545273340</t>
  </si>
  <si>
    <t>oprava krytové vrstvy manipulační plochy- kryt asfaltový , viz.příloha č.3</t>
  </si>
  <si>
    <t>-851599562</t>
  </si>
  <si>
    <t>oprava manipulační plochy - celá konstrukce -kryt asfaltový, viz.příloha č.3</t>
  </si>
  <si>
    <t>577155122</t>
  </si>
  <si>
    <t>Asfaltový beton vrstva ložní ACL 16 + tl 60 mm š přes 3 m z nemodifikovaného asfaltu</t>
  </si>
  <si>
    <t>-2072139986</t>
  </si>
  <si>
    <t>oprava konstrukčních vrstev manipulační plochy (oprava lokálních poruch) v tl. 60mm</t>
  </si>
  <si>
    <t>602070213</t>
  </si>
  <si>
    <t>oprava manipulační plochy-celá konstrukce -kryt asfaltový, viz.příloha č.3</t>
  </si>
  <si>
    <t>581141214</t>
  </si>
  <si>
    <t>Kryt cementobetonový vozovek skupiny CB II tl 230 mm</t>
  </si>
  <si>
    <t>-2007938883</t>
  </si>
  <si>
    <t>oprava manipulační plochy - kryt cementový beton, viz. příloha č.3</t>
  </si>
  <si>
    <t>915111115</t>
  </si>
  <si>
    <t>Vodorovné dopravní značení dělící čáry souvislé š 125 mm základní žlutá barva</t>
  </si>
  <si>
    <t>-875168800</t>
  </si>
  <si>
    <t xml:space="preserve">VDZ  -obnova žluté čáry v šířce 150 mm</t>
  </si>
  <si>
    <t>313+82+82</t>
  </si>
  <si>
    <t>915611111</t>
  </si>
  <si>
    <t>Předznačení vodorovného liniového značení</t>
  </si>
  <si>
    <t>-1015012451</t>
  </si>
  <si>
    <t>VDZ - obnova žluté čáry v šířce 150 mm</t>
  </si>
  <si>
    <t>919121132</t>
  </si>
  <si>
    <t>Těsnění spár zálivkou za studena pro komůrky š 20 mm hl 40 mm s těsnicím profilem</t>
  </si>
  <si>
    <t>-775308783</t>
  </si>
  <si>
    <t>úprava studených spár v asfaltovém krytu vozovky (vyčištění, zalití modifikovaným asfaltovým plombovacím tmelem)</t>
  </si>
  <si>
    <t>919731122</t>
  </si>
  <si>
    <t>Zarovnání styčné plochy podkladu nebo krytu živičného tl přes 50 do 100 mm</t>
  </si>
  <si>
    <t>831043609</t>
  </si>
  <si>
    <t xml:space="preserve">oprava konstrukčních vrstev manipulační plochy, (oprava lokálních poruch)  v tl. 60 mm</t>
  </si>
  <si>
    <t>360</t>
  </si>
  <si>
    <t>-289176949</t>
  </si>
  <si>
    <t>oprava konstrukčních vrstev manipulační plochy (oprava lokálních poruch ) v tl. 70 mm</t>
  </si>
  <si>
    <t>919735112</t>
  </si>
  <si>
    <t>Řezání stávajícího živičného krytu hl přes 50 do 100 mm</t>
  </si>
  <si>
    <t>-245767974</t>
  </si>
  <si>
    <t>oprava konstrukčních vrstev manipulační plochy (opravy lokálních poruch) v tl. 60 mm</t>
  </si>
  <si>
    <t>848966983</t>
  </si>
  <si>
    <t>oprava konstrikčních vrstev manipulační plochy ( oprava lokálních poruch) v tl. 70 mm</t>
  </si>
  <si>
    <t>919741111</t>
  </si>
  <si>
    <t>Ošetření cementobetonové plochy vodou</t>
  </si>
  <si>
    <t>-1425305638</t>
  </si>
  <si>
    <t>oprava manipulační plochy-kryt cementový beton , ošetření 2x (odhad)</t>
  </si>
  <si>
    <t>(69+36)*2</t>
  </si>
  <si>
    <t>35</t>
  </si>
  <si>
    <t>938908411</t>
  </si>
  <si>
    <t>Čištění vozovek splachováním vodou</t>
  </si>
  <si>
    <t>-1339066790</t>
  </si>
  <si>
    <t>oprava krytové vrstvy manipulační plochy-kryt asfaltový, viz.příloha č.3</t>
  </si>
  <si>
    <t>36</t>
  </si>
  <si>
    <t>1927949886</t>
  </si>
  <si>
    <t xml:space="preserve">VDZ  obnova žluté čáry v šířce 150mm</t>
  </si>
  <si>
    <t>477*0,15</t>
  </si>
  <si>
    <t>37</t>
  </si>
  <si>
    <t>-996900581</t>
  </si>
  <si>
    <t>38</t>
  </si>
  <si>
    <t>-1086591723</t>
  </si>
  <si>
    <t xml:space="preserve">oprava konstrukčních vrsttev manipulační plochy  (oprava lokálních poruch ) v tl. 70 mm</t>
  </si>
  <si>
    <t>39</t>
  </si>
  <si>
    <t>661698757</t>
  </si>
  <si>
    <t>(900*0,138)+(720*0,161)</t>
  </si>
  <si>
    <t>40</t>
  </si>
  <si>
    <t>-1354803689</t>
  </si>
  <si>
    <t>240,12*14</t>
  </si>
  <si>
    <t>41</t>
  </si>
  <si>
    <t>-938076077</t>
  </si>
  <si>
    <t>42</t>
  </si>
  <si>
    <t>-81836647</t>
  </si>
  <si>
    <t>((900*0,138)+(720*0,161))</t>
  </si>
  <si>
    <t>43</t>
  </si>
  <si>
    <t>-1696985179</t>
  </si>
  <si>
    <t>44</t>
  </si>
  <si>
    <t>-747200151</t>
  </si>
  <si>
    <t>B - Vedelejší a ostatní náklady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</si>
  <si>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</si>
  <si>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</si>
  <si>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</si>
  <si>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</si>
  <si>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</si>
  <si>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</si>
  <si>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VRN</t>
  </si>
  <si>
    <t>Vedlejší rozpočtové náklady</t>
  </si>
  <si>
    <t>VRN1</t>
  </si>
  <si>
    <t>Průzkumné, zeměměřičské a projektové práce</t>
  </si>
  <si>
    <t>012303000</t>
  </si>
  <si>
    <t>Zeměměřičské práce při provádění stavby</t>
  </si>
  <si>
    <t>kus</t>
  </si>
  <si>
    <t>1024</t>
  </si>
  <si>
    <t>1517920548</t>
  </si>
  <si>
    <t>včetně vytyčení stávajících inž.sítí</t>
  </si>
  <si>
    <t>VRN3</t>
  </si>
  <si>
    <t>Zařízení staveniště</t>
  </si>
  <si>
    <t>030001000</t>
  </si>
  <si>
    <t>-1976396493</t>
  </si>
  <si>
    <t>stavební buňky, WC, napojení na stávající inž.sítě atd.</t>
  </si>
  <si>
    <t>034002000</t>
  </si>
  <si>
    <t>Zabezpečení staveniště</t>
  </si>
  <si>
    <t>-1663580302</t>
  </si>
  <si>
    <t>zebezpečení staveniště v souladu s nařízením vlády 591/2006 Sb.</t>
  </si>
  <si>
    <t>VRN4</t>
  </si>
  <si>
    <t>Inženýrská činnost</t>
  </si>
  <si>
    <t>043134000</t>
  </si>
  <si>
    <t>Zkoušky zatěžovací</t>
  </si>
  <si>
    <t>118708912</t>
  </si>
  <si>
    <t>VRN7</t>
  </si>
  <si>
    <t>Provozní vlivy</t>
  </si>
  <si>
    <t>072002000</t>
  </si>
  <si>
    <t>Silniční provoz</t>
  </si>
  <si>
    <t>-904257101</t>
  </si>
  <si>
    <t>dopravní značení</t>
  </si>
  <si>
    <t>VRN9</t>
  </si>
  <si>
    <t>Ostatní náklady</t>
  </si>
  <si>
    <t>092002000</t>
  </si>
  <si>
    <t>Ostatní náklady související s provozem</t>
  </si>
  <si>
    <t>-345017939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</si>
</sst>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8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109</xdr:row>
      <xdr:rowOff>0</xdr:rowOff>
    </xdr:from>
    <xdr:to>
      <xdr:col>9</xdr:col>
      <xdr:colOff>1216025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104/25OP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Oprava zpevněných ploch v areálu letiště, Hradec Králové - I. etapa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Hradec králové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27. 5. 2026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VIAPROJEKT s.r.o. HK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B.Burešová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ROUND(AG95+AG98,2)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ROUND(AS95+AS98,2)</f>
        <v>0</v>
      </c>
      <c r="AT94" s="114">
        <f>ROUND(SUM(AV94:AW94),2)</f>
        <v>0</v>
      </c>
      <c r="AU94" s="115">
        <f>ROUND(AU95+AU98,5)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ROUND(AZ95+AZ98,2)</f>
        <v>0</v>
      </c>
      <c r="BA94" s="114">
        <f>ROUND(BA95+BA98,2)</f>
        <v>0</v>
      </c>
      <c r="BB94" s="114">
        <f>ROUND(BB95+BB98,2)</f>
        <v>0</v>
      </c>
      <c r="BC94" s="114">
        <f>ROUND(BC95+BC98,2)</f>
        <v>0</v>
      </c>
      <c r="BD94" s="116">
        <f>ROUND(BD95+BD98,2)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6.5" customHeight="1">
      <c r="A95" s="7"/>
      <c r="B95" s="119"/>
      <c r="C95" s="120"/>
      <c r="D95" s="121" t="s">
        <v>80</v>
      </c>
      <c r="E95" s="121"/>
      <c r="F95" s="121"/>
      <c r="G95" s="121"/>
      <c r="H95" s="121"/>
      <c r="I95" s="122"/>
      <c r="J95" s="121" t="s">
        <v>81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ROUND(SUM(AG96:AG97),2)</f>
        <v>0</v>
      </c>
      <c r="AH95" s="122"/>
      <c r="AI95" s="122"/>
      <c r="AJ95" s="122"/>
      <c r="AK95" s="122"/>
      <c r="AL95" s="122"/>
      <c r="AM95" s="122"/>
      <c r="AN95" s="124">
        <f>SUM(AG95,AT95)</f>
        <v>0</v>
      </c>
      <c r="AO95" s="122"/>
      <c r="AP95" s="122"/>
      <c r="AQ95" s="125" t="s">
        <v>82</v>
      </c>
      <c r="AR95" s="126"/>
      <c r="AS95" s="127">
        <f>ROUND(SUM(AS96:AS97),2)</f>
        <v>0</v>
      </c>
      <c r="AT95" s="128">
        <f>ROUND(SUM(AV95:AW95),2)</f>
        <v>0</v>
      </c>
      <c r="AU95" s="129">
        <f>ROUND(SUM(AU96:AU97),5)</f>
        <v>0</v>
      </c>
      <c r="AV95" s="128">
        <f>ROUND(AZ95*L29,2)</f>
        <v>0</v>
      </c>
      <c r="AW95" s="128">
        <f>ROUND(BA95*L30,2)</f>
        <v>0</v>
      </c>
      <c r="AX95" s="128">
        <f>ROUND(BB95*L29,2)</f>
        <v>0</v>
      </c>
      <c r="AY95" s="128">
        <f>ROUND(BC95*L30,2)</f>
        <v>0</v>
      </c>
      <c r="AZ95" s="128">
        <f>ROUND(SUM(AZ96:AZ97),2)</f>
        <v>0</v>
      </c>
      <c r="BA95" s="128">
        <f>ROUND(SUM(BA96:BA97),2)</f>
        <v>0</v>
      </c>
      <c r="BB95" s="128">
        <f>ROUND(SUM(BB96:BB97),2)</f>
        <v>0</v>
      </c>
      <c r="BC95" s="128">
        <f>ROUND(SUM(BC96:BC97),2)</f>
        <v>0</v>
      </c>
      <c r="BD95" s="130">
        <f>ROUND(SUM(BD96:BD97),2)</f>
        <v>0</v>
      </c>
      <c r="BE95" s="7"/>
      <c r="BS95" s="131" t="s">
        <v>75</v>
      </c>
      <c r="BT95" s="131" t="s">
        <v>83</v>
      </c>
      <c r="BU95" s="131" t="s">
        <v>77</v>
      </c>
      <c r="BV95" s="131" t="s">
        <v>78</v>
      </c>
      <c r="BW95" s="131" t="s">
        <v>84</v>
      </c>
      <c r="BX95" s="131" t="s">
        <v>5</v>
      </c>
      <c r="CL95" s="131" t="s">
        <v>1</v>
      </c>
      <c r="CM95" s="131" t="s">
        <v>85</v>
      </c>
    </row>
    <row r="96" s="4" customFormat="1" ht="16.5" customHeight="1">
      <c r="A96" s="132" t="s">
        <v>86</v>
      </c>
      <c r="B96" s="70"/>
      <c r="C96" s="133"/>
      <c r="D96" s="133"/>
      <c r="E96" s="134" t="s">
        <v>87</v>
      </c>
      <c r="F96" s="134"/>
      <c r="G96" s="134"/>
      <c r="H96" s="134"/>
      <c r="I96" s="134"/>
      <c r="J96" s="133"/>
      <c r="K96" s="134" t="s">
        <v>88</v>
      </c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5">
        <f>'a - příprava území'!J32</f>
        <v>0</v>
      </c>
      <c r="AH96" s="133"/>
      <c r="AI96" s="133"/>
      <c r="AJ96" s="133"/>
      <c r="AK96" s="133"/>
      <c r="AL96" s="133"/>
      <c r="AM96" s="133"/>
      <c r="AN96" s="135">
        <f>SUM(AG96,AT96)</f>
        <v>0</v>
      </c>
      <c r="AO96" s="133"/>
      <c r="AP96" s="133"/>
      <c r="AQ96" s="136" t="s">
        <v>89</v>
      </c>
      <c r="AR96" s="72"/>
      <c r="AS96" s="137">
        <v>0</v>
      </c>
      <c r="AT96" s="138">
        <f>ROUND(SUM(AV96:AW96),2)</f>
        <v>0</v>
      </c>
      <c r="AU96" s="139">
        <f>'a - příprava území'!P125</f>
        <v>0</v>
      </c>
      <c r="AV96" s="138">
        <f>'a - příprava území'!J35</f>
        <v>0</v>
      </c>
      <c r="AW96" s="138">
        <f>'a - příprava území'!J36</f>
        <v>0</v>
      </c>
      <c r="AX96" s="138">
        <f>'a - příprava území'!J37</f>
        <v>0</v>
      </c>
      <c r="AY96" s="138">
        <f>'a - příprava území'!J38</f>
        <v>0</v>
      </c>
      <c r="AZ96" s="138">
        <f>'a - příprava území'!F35</f>
        <v>0</v>
      </c>
      <c r="BA96" s="138">
        <f>'a - příprava území'!F36</f>
        <v>0</v>
      </c>
      <c r="BB96" s="138">
        <f>'a - příprava území'!F37</f>
        <v>0</v>
      </c>
      <c r="BC96" s="138">
        <f>'a - příprava území'!F38</f>
        <v>0</v>
      </c>
      <c r="BD96" s="140">
        <f>'a - příprava území'!F39</f>
        <v>0</v>
      </c>
      <c r="BE96" s="4"/>
      <c r="BT96" s="141" t="s">
        <v>85</v>
      </c>
      <c r="BV96" s="141" t="s">
        <v>78</v>
      </c>
      <c r="BW96" s="141" t="s">
        <v>90</v>
      </c>
      <c r="BX96" s="141" t="s">
        <v>84</v>
      </c>
      <c r="CL96" s="141" t="s">
        <v>1</v>
      </c>
    </row>
    <row r="97" s="4" customFormat="1" ht="16.5" customHeight="1">
      <c r="A97" s="132" t="s">
        <v>86</v>
      </c>
      <c r="B97" s="70"/>
      <c r="C97" s="133"/>
      <c r="D97" s="133"/>
      <c r="E97" s="134" t="s">
        <v>91</v>
      </c>
      <c r="F97" s="134"/>
      <c r="G97" s="134"/>
      <c r="H97" s="134"/>
      <c r="I97" s="134"/>
      <c r="J97" s="133"/>
      <c r="K97" s="134" t="s">
        <v>92</v>
      </c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5">
        <f>'b - návrh'!J32</f>
        <v>0</v>
      </c>
      <c r="AH97" s="133"/>
      <c r="AI97" s="133"/>
      <c r="AJ97" s="133"/>
      <c r="AK97" s="133"/>
      <c r="AL97" s="133"/>
      <c r="AM97" s="133"/>
      <c r="AN97" s="135">
        <f>SUM(AG97,AT97)</f>
        <v>0</v>
      </c>
      <c r="AO97" s="133"/>
      <c r="AP97" s="133"/>
      <c r="AQ97" s="136" t="s">
        <v>89</v>
      </c>
      <c r="AR97" s="72"/>
      <c r="AS97" s="137">
        <v>0</v>
      </c>
      <c r="AT97" s="138">
        <f>ROUND(SUM(AV97:AW97),2)</f>
        <v>0</v>
      </c>
      <c r="AU97" s="139">
        <f>'b - návrh'!P126</f>
        <v>0</v>
      </c>
      <c r="AV97" s="138">
        <f>'b - návrh'!J35</f>
        <v>0</v>
      </c>
      <c r="AW97" s="138">
        <f>'b - návrh'!J36</f>
        <v>0</v>
      </c>
      <c r="AX97" s="138">
        <f>'b - návrh'!J37</f>
        <v>0</v>
      </c>
      <c r="AY97" s="138">
        <f>'b - návrh'!J38</f>
        <v>0</v>
      </c>
      <c r="AZ97" s="138">
        <f>'b - návrh'!F35</f>
        <v>0</v>
      </c>
      <c r="BA97" s="138">
        <f>'b - návrh'!F36</f>
        <v>0</v>
      </c>
      <c r="BB97" s="138">
        <f>'b - návrh'!F37</f>
        <v>0</v>
      </c>
      <c r="BC97" s="138">
        <f>'b - návrh'!F38</f>
        <v>0</v>
      </c>
      <c r="BD97" s="140">
        <f>'b - návrh'!F39</f>
        <v>0</v>
      </c>
      <c r="BE97" s="4"/>
      <c r="BT97" s="141" t="s">
        <v>85</v>
      </c>
      <c r="BV97" s="141" t="s">
        <v>78</v>
      </c>
      <c r="BW97" s="141" t="s">
        <v>93</v>
      </c>
      <c r="BX97" s="141" t="s">
        <v>84</v>
      </c>
      <c r="CL97" s="141" t="s">
        <v>1</v>
      </c>
    </row>
    <row r="98" s="7" customFormat="1" ht="16.5" customHeight="1">
      <c r="A98" s="132" t="s">
        <v>86</v>
      </c>
      <c r="B98" s="119"/>
      <c r="C98" s="120"/>
      <c r="D98" s="121" t="s">
        <v>94</v>
      </c>
      <c r="E98" s="121"/>
      <c r="F98" s="121"/>
      <c r="G98" s="121"/>
      <c r="H98" s="121"/>
      <c r="I98" s="122"/>
      <c r="J98" s="121" t="s">
        <v>95</v>
      </c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4">
        <f>'B - Vedelejší a ostatní n...'!J30</f>
        <v>0</v>
      </c>
      <c r="AH98" s="122"/>
      <c r="AI98" s="122"/>
      <c r="AJ98" s="122"/>
      <c r="AK98" s="122"/>
      <c r="AL98" s="122"/>
      <c r="AM98" s="122"/>
      <c r="AN98" s="124">
        <f>SUM(AG98,AT98)</f>
        <v>0</v>
      </c>
      <c r="AO98" s="122"/>
      <c r="AP98" s="122"/>
      <c r="AQ98" s="125" t="s">
        <v>82</v>
      </c>
      <c r="AR98" s="126"/>
      <c r="AS98" s="142">
        <v>0</v>
      </c>
      <c r="AT98" s="143">
        <f>ROUND(SUM(AV98:AW98),2)</f>
        <v>0</v>
      </c>
      <c r="AU98" s="144">
        <f>'B - Vedelejší a ostatní n...'!P122</f>
        <v>0</v>
      </c>
      <c r="AV98" s="143">
        <f>'B - Vedelejší a ostatní n...'!J33</f>
        <v>0</v>
      </c>
      <c r="AW98" s="143">
        <f>'B - Vedelejší a ostatní n...'!J34</f>
        <v>0</v>
      </c>
      <c r="AX98" s="143">
        <f>'B - Vedelejší a ostatní n...'!J35</f>
        <v>0</v>
      </c>
      <c r="AY98" s="143">
        <f>'B - Vedelejší a ostatní n...'!J36</f>
        <v>0</v>
      </c>
      <c r="AZ98" s="143">
        <f>'B - Vedelejší a ostatní n...'!F33</f>
        <v>0</v>
      </c>
      <c r="BA98" s="143">
        <f>'B - Vedelejší a ostatní n...'!F34</f>
        <v>0</v>
      </c>
      <c r="BB98" s="143">
        <f>'B - Vedelejší a ostatní n...'!F35</f>
        <v>0</v>
      </c>
      <c r="BC98" s="143">
        <f>'B - Vedelejší a ostatní n...'!F36</f>
        <v>0</v>
      </c>
      <c r="BD98" s="145">
        <f>'B - Vedelejší a ostatní n...'!F37</f>
        <v>0</v>
      </c>
      <c r="BE98" s="7"/>
      <c r="BT98" s="131" t="s">
        <v>83</v>
      </c>
      <c r="BV98" s="131" t="s">
        <v>78</v>
      </c>
      <c r="BW98" s="131" t="s">
        <v>96</v>
      </c>
      <c r="BX98" s="131" t="s">
        <v>5</v>
      </c>
      <c r="CL98" s="131" t="s">
        <v>1</v>
      </c>
      <c r="CM98" s="131" t="s">
        <v>85</v>
      </c>
    </row>
    <row r="99" s="2" customFormat="1" ht="30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4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44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</sheetData>
  <sheetProtection sheet="1" formatColumns="0" formatRows="0" objects="1" scenarios="1" spinCount="100000" saltValue="eS6NsJmc0GqSZ6VXQmg1RQZ31YLD9o6cmK49QrnKK7PQdLLBtp7mJe+sga2qMcckEMasPQ4kM/QTUVi9hCIe2w==" hashValue="zprkN34LlElFLndDPSPX109bDrO0KIa/xhHW52JYSFGWtFicUEgRgK7g/jHtdLY/LghulX61wGq/PZhR2reK9w==" algorithmName="SHA-512" password="CC35"/>
  <mergeCells count="54">
    <mergeCell ref="L85:AJ85"/>
    <mergeCell ref="AM87:AN87"/>
    <mergeCell ref="AS89:AT91"/>
    <mergeCell ref="AM89:AP89"/>
    <mergeCell ref="AM90:AP90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AG98:AM98"/>
    <mergeCell ref="AN98:AP98"/>
    <mergeCell ref="D98:H98"/>
    <mergeCell ref="J98:AF98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</mergeCells>
  <hyperlinks>
    <hyperlink ref="A96" location="'a - příprava území'!C2" display="/"/>
    <hyperlink ref="A97" location="'b - návrh'!C2" display="/"/>
    <hyperlink ref="A98" location="'B - Vedelejší a ostatní n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90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97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26.25" customHeight="1">
      <c r="B7" s="20"/>
      <c r="E7" s="151" t="str">
        <f>'Rekapitulace stavby'!K6</f>
        <v>Oprava zpevněných ploch v areálu letiště, Hradec Králové - I. etapa</v>
      </c>
      <c r="F7" s="150"/>
      <c r="G7" s="150"/>
      <c r="H7" s="150"/>
      <c r="L7" s="20"/>
    </row>
    <row r="8" s="1" customFormat="1" ht="12" customHeight="1">
      <c r="B8" s="20"/>
      <c r="D8" s="150" t="s">
        <v>98</v>
      </c>
      <c r="L8" s="20"/>
    </row>
    <row r="9" s="2" customFormat="1" ht="16.5" customHeight="1">
      <c r="A9" s="38"/>
      <c r="B9" s="44"/>
      <c r="C9" s="38"/>
      <c r="D9" s="38"/>
      <c r="E9" s="151" t="s">
        <v>99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101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27. 5. 2026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 xml:space="preserve"> 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0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ROUND(J125,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ROUND((SUM(BE125:BE260)),  2)</f>
        <v>0</v>
      </c>
      <c r="G35" s="38"/>
      <c r="H35" s="38"/>
      <c r="I35" s="164">
        <v>0.20999999999999999</v>
      </c>
      <c r="J35" s="163">
        <f>ROUND(((SUM(BE125:BE260))*I35),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ROUND((SUM(BF125:BF260)),  2)</f>
        <v>0</v>
      </c>
      <c r="G36" s="38"/>
      <c r="H36" s="38"/>
      <c r="I36" s="164">
        <v>0.12</v>
      </c>
      <c r="J36" s="163">
        <f>ROUND(((SUM(BF125:BF260))*I36),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ROUND((SUM(BG125:BG260)),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ROUND((SUM(BH125:BH260)),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ROUND((SUM(BI125:BI260)),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40"/>
      <c r="D85" s="40"/>
      <c r="E85" s="183" t="str">
        <f>E7</f>
        <v>Oprava zpevněných ploch v areálu letiště, Hradec Králové - I. etapa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98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99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a - příprava území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Hradec králové</v>
      </c>
      <c r="G91" s="40"/>
      <c r="H91" s="40"/>
      <c r="I91" s="32" t="s">
        <v>22</v>
      </c>
      <c r="J91" s="79" t="str">
        <f>IF(J14="","",J14)</f>
        <v>27. 5. 2026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 xml:space="preserve"> </v>
      </c>
      <c r="G93" s="40"/>
      <c r="H93" s="40"/>
      <c r="I93" s="32" t="s">
        <v>30</v>
      </c>
      <c r="J93" s="36" t="str">
        <f>E23</f>
        <v>VIAPROJEKT s.r.o. HK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B.Burešová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103</v>
      </c>
      <c r="D96" s="185"/>
      <c r="E96" s="185"/>
      <c r="F96" s="185"/>
      <c r="G96" s="185"/>
      <c r="H96" s="185"/>
      <c r="I96" s="185"/>
      <c r="J96" s="186" t="s">
        <v>104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105</v>
      </c>
      <c r="D98" s="40"/>
      <c r="E98" s="40"/>
      <c r="F98" s="40"/>
      <c r="G98" s="40"/>
      <c r="H98" s="40"/>
      <c r="I98" s="40"/>
      <c r="J98" s="110">
        <f>J125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106</v>
      </c>
    </row>
    <row r="99" s="9" customFormat="1" ht="24.96" customHeight="1">
      <c r="A99" s="9"/>
      <c r="B99" s="188"/>
      <c r="C99" s="189"/>
      <c r="D99" s="190" t="s">
        <v>107</v>
      </c>
      <c r="E99" s="191"/>
      <c r="F99" s="191"/>
      <c r="G99" s="191"/>
      <c r="H99" s="191"/>
      <c r="I99" s="191"/>
      <c r="J99" s="192">
        <f>J126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108</v>
      </c>
      <c r="E100" s="196"/>
      <c r="F100" s="196"/>
      <c r="G100" s="196"/>
      <c r="H100" s="196"/>
      <c r="I100" s="196"/>
      <c r="J100" s="197">
        <f>J127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109</v>
      </c>
      <c r="E101" s="196"/>
      <c r="F101" s="196"/>
      <c r="G101" s="196"/>
      <c r="H101" s="196"/>
      <c r="I101" s="196"/>
      <c r="J101" s="197">
        <f>J188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110</v>
      </c>
      <c r="E102" s="196"/>
      <c r="F102" s="196"/>
      <c r="G102" s="196"/>
      <c r="H102" s="196"/>
      <c r="I102" s="196"/>
      <c r="J102" s="197">
        <f>J213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33"/>
      <c r="D103" s="195" t="s">
        <v>111</v>
      </c>
      <c r="E103" s="196"/>
      <c r="F103" s="196"/>
      <c r="G103" s="196"/>
      <c r="H103" s="196"/>
      <c r="I103" s="196"/>
      <c r="J103" s="197">
        <f>J258</f>
        <v>0</v>
      </c>
      <c r="K103" s="133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112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6.25" customHeight="1">
      <c r="A113" s="38"/>
      <c r="B113" s="39"/>
      <c r="C113" s="40"/>
      <c r="D113" s="40"/>
      <c r="E113" s="183" t="str">
        <f>E7</f>
        <v>Oprava zpevněných ploch v areálu letiště, Hradec Králové - I. etapa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1"/>
      <c r="C114" s="32" t="s">
        <v>98</v>
      </c>
      <c r="D114" s="22"/>
      <c r="E114" s="22"/>
      <c r="F114" s="22"/>
      <c r="G114" s="22"/>
      <c r="H114" s="22"/>
      <c r="I114" s="22"/>
      <c r="J114" s="22"/>
      <c r="K114" s="22"/>
      <c r="L114" s="20"/>
    </row>
    <row r="115" s="2" customFormat="1" ht="16.5" customHeight="1">
      <c r="A115" s="38"/>
      <c r="B115" s="39"/>
      <c r="C115" s="40"/>
      <c r="D115" s="40"/>
      <c r="E115" s="183" t="s">
        <v>99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100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E11</f>
        <v>a - příprava území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F14</f>
        <v>Hradec králové</v>
      </c>
      <c r="G119" s="40"/>
      <c r="H119" s="40"/>
      <c r="I119" s="32" t="s">
        <v>22</v>
      </c>
      <c r="J119" s="79" t="str">
        <f>IF(J14="","",J14)</f>
        <v>27. 5. 2026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24</v>
      </c>
      <c r="D121" s="40"/>
      <c r="E121" s="40"/>
      <c r="F121" s="27" t="str">
        <f>E17</f>
        <v xml:space="preserve"> </v>
      </c>
      <c r="G121" s="40"/>
      <c r="H121" s="40"/>
      <c r="I121" s="32" t="s">
        <v>30</v>
      </c>
      <c r="J121" s="36" t="str">
        <f>E23</f>
        <v>VIAPROJEKT s.r.o. HK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IF(E20="","",E20)</f>
        <v>Vyplň údaj</v>
      </c>
      <c r="G122" s="40"/>
      <c r="H122" s="40"/>
      <c r="I122" s="32" t="s">
        <v>33</v>
      </c>
      <c r="J122" s="36" t="str">
        <f>E26</f>
        <v>B.Burešová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99"/>
      <c r="B124" s="200"/>
      <c r="C124" s="201" t="s">
        <v>113</v>
      </c>
      <c r="D124" s="202" t="s">
        <v>61</v>
      </c>
      <c r="E124" s="202" t="s">
        <v>57</v>
      </c>
      <c r="F124" s="202" t="s">
        <v>58</v>
      </c>
      <c r="G124" s="202" t="s">
        <v>114</v>
      </c>
      <c r="H124" s="202" t="s">
        <v>115</v>
      </c>
      <c r="I124" s="202" t="s">
        <v>116</v>
      </c>
      <c r="J124" s="202" t="s">
        <v>104</v>
      </c>
      <c r="K124" s="203" t="s">
        <v>117</v>
      </c>
      <c r="L124" s="204"/>
      <c r="M124" s="100" t="s">
        <v>1</v>
      </c>
      <c r="N124" s="101" t="s">
        <v>40</v>
      </c>
      <c r="O124" s="101" t="s">
        <v>118</v>
      </c>
      <c r="P124" s="101" t="s">
        <v>119</v>
      </c>
      <c r="Q124" s="101" t="s">
        <v>120</v>
      </c>
      <c r="R124" s="101" t="s">
        <v>121</v>
      </c>
      <c r="S124" s="101" t="s">
        <v>122</v>
      </c>
      <c r="T124" s="102" t="s">
        <v>123</v>
      </c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</row>
    <row r="125" s="2" customFormat="1" ht="22.8" customHeight="1">
      <c r="A125" s="38"/>
      <c r="B125" s="39"/>
      <c r="C125" s="107" t="s">
        <v>124</v>
      </c>
      <c r="D125" s="40"/>
      <c r="E125" s="40"/>
      <c r="F125" s="40"/>
      <c r="G125" s="40"/>
      <c r="H125" s="40"/>
      <c r="I125" s="40"/>
      <c r="J125" s="205">
        <f>BK125</f>
        <v>0</v>
      </c>
      <c r="K125" s="40"/>
      <c r="L125" s="44"/>
      <c r="M125" s="103"/>
      <c r="N125" s="206"/>
      <c r="O125" s="104"/>
      <c r="P125" s="207">
        <f>P126</f>
        <v>0</v>
      </c>
      <c r="Q125" s="104"/>
      <c r="R125" s="207">
        <f>R126</f>
        <v>0.05151</v>
      </c>
      <c r="S125" s="104"/>
      <c r="T125" s="208">
        <f>T126</f>
        <v>705.91500000000008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75</v>
      </c>
      <c r="AU125" s="17" t="s">
        <v>106</v>
      </c>
      <c r="BK125" s="209">
        <f>BK126</f>
        <v>0</v>
      </c>
    </row>
    <row r="126" s="12" customFormat="1" ht="25.92" customHeight="1">
      <c r="A126" s="12"/>
      <c r="B126" s="210"/>
      <c r="C126" s="211"/>
      <c r="D126" s="212" t="s">
        <v>75</v>
      </c>
      <c r="E126" s="213" t="s">
        <v>125</v>
      </c>
      <c r="F126" s="213" t="s">
        <v>126</v>
      </c>
      <c r="G126" s="211"/>
      <c r="H126" s="211"/>
      <c r="I126" s="214"/>
      <c r="J126" s="215">
        <f>BK126</f>
        <v>0</v>
      </c>
      <c r="K126" s="211"/>
      <c r="L126" s="216"/>
      <c r="M126" s="217"/>
      <c r="N126" s="218"/>
      <c r="O126" s="218"/>
      <c r="P126" s="219">
        <f>P127+P188+P213+P258</f>
        <v>0</v>
      </c>
      <c r="Q126" s="218"/>
      <c r="R126" s="219">
        <f>R127+R188+R213+R258</f>
        <v>0.05151</v>
      </c>
      <c r="S126" s="218"/>
      <c r="T126" s="220">
        <f>T127+T188+T213+T258</f>
        <v>705.91500000000008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1" t="s">
        <v>83</v>
      </c>
      <c r="AT126" s="222" t="s">
        <v>75</v>
      </c>
      <c r="AU126" s="222" t="s">
        <v>76</v>
      </c>
      <c r="AY126" s="221" t="s">
        <v>127</v>
      </c>
      <c r="BK126" s="223">
        <f>BK127+BK188+BK213+BK258</f>
        <v>0</v>
      </c>
    </row>
    <row r="127" s="12" customFormat="1" ht="22.8" customHeight="1">
      <c r="A127" s="12"/>
      <c r="B127" s="210"/>
      <c r="C127" s="211"/>
      <c r="D127" s="212" t="s">
        <v>75</v>
      </c>
      <c r="E127" s="224" t="s">
        <v>83</v>
      </c>
      <c r="F127" s="224" t="s">
        <v>128</v>
      </c>
      <c r="G127" s="211"/>
      <c r="H127" s="211"/>
      <c r="I127" s="214"/>
      <c r="J127" s="225">
        <f>BK127</f>
        <v>0</v>
      </c>
      <c r="K127" s="211"/>
      <c r="L127" s="216"/>
      <c r="M127" s="217"/>
      <c r="N127" s="218"/>
      <c r="O127" s="218"/>
      <c r="P127" s="219">
        <f>SUM(P128:P187)</f>
        <v>0</v>
      </c>
      <c r="Q127" s="218"/>
      <c r="R127" s="219">
        <f>SUM(R128:R187)</f>
        <v>0.04342</v>
      </c>
      <c r="S127" s="218"/>
      <c r="T127" s="220">
        <f>SUM(T128:T187)</f>
        <v>705.91500000000008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1" t="s">
        <v>83</v>
      </c>
      <c r="AT127" s="222" t="s">
        <v>75</v>
      </c>
      <c r="AU127" s="222" t="s">
        <v>83</v>
      </c>
      <c r="AY127" s="221" t="s">
        <v>127</v>
      </c>
      <c r="BK127" s="223">
        <f>SUM(BK128:BK187)</f>
        <v>0</v>
      </c>
    </row>
    <row r="128" s="2" customFormat="1" ht="24.15" customHeight="1">
      <c r="A128" s="38"/>
      <c r="B128" s="39"/>
      <c r="C128" s="226" t="s">
        <v>83</v>
      </c>
      <c r="D128" s="226" t="s">
        <v>129</v>
      </c>
      <c r="E128" s="227" t="s">
        <v>130</v>
      </c>
      <c r="F128" s="228" t="s">
        <v>131</v>
      </c>
      <c r="G128" s="229" t="s">
        <v>132</v>
      </c>
      <c r="H128" s="230">
        <v>328</v>
      </c>
      <c r="I128" s="231"/>
      <c r="J128" s="232">
        <f>ROUND(I128*H128,2)</f>
        <v>0</v>
      </c>
      <c r="K128" s="228" t="s">
        <v>133</v>
      </c>
      <c r="L128" s="44"/>
      <c r="M128" s="233" t="s">
        <v>1</v>
      </c>
      <c r="N128" s="234" t="s">
        <v>41</v>
      </c>
      <c r="O128" s="91"/>
      <c r="P128" s="235">
        <f>O128*H128</f>
        <v>0</v>
      </c>
      <c r="Q128" s="235">
        <v>0</v>
      </c>
      <c r="R128" s="235">
        <f>Q128*H128</f>
        <v>0</v>
      </c>
      <c r="S128" s="235">
        <v>0</v>
      </c>
      <c r="T128" s="236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7" t="s">
        <v>134</v>
      </c>
      <c r="AT128" s="237" t="s">
        <v>129</v>
      </c>
      <c r="AU128" s="237" t="s">
        <v>85</v>
      </c>
      <c r="AY128" s="17" t="s">
        <v>127</v>
      </c>
      <c r="BE128" s="238">
        <f>IF(N128="základní",J128,0)</f>
        <v>0</v>
      </c>
      <c r="BF128" s="238">
        <f>IF(N128="snížená",J128,0)</f>
        <v>0</v>
      </c>
      <c r="BG128" s="238">
        <f>IF(N128="zákl. přenesená",J128,0)</f>
        <v>0</v>
      </c>
      <c r="BH128" s="238">
        <f>IF(N128="sníž. přenesená",J128,0)</f>
        <v>0</v>
      </c>
      <c r="BI128" s="238">
        <f>IF(N128="nulová",J128,0)</f>
        <v>0</v>
      </c>
      <c r="BJ128" s="17" t="s">
        <v>83</v>
      </c>
      <c r="BK128" s="238">
        <f>ROUND(I128*H128,2)</f>
        <v>0</v>
      </c>
      <c r="BL128" s="17" t="s">
        <v>134</v>
      </c>
      <c r="BM128" s="237" t="s">
        <v>135</v>
      </c>
    </row>
    <row r="129" s="13" customFormat="1">
      <c r="A129" s="13"/>
      <c r="B129" s="239"/>
      <c r="C129" s="240"/>
      <c r="D129" s="241" t="s">
        <v>136</v>
      </c>
      <c r="E129" s="242" t="s">
        <v>1</v>
      </c>
      <c r="F129" s="243" t="s">
        <v>137</v>
      </c>
      <c r="G129" s="240"/>
      <c r="H129" s="242" t="s">
        <v>1</v>
      </c>
      <c r="I129" s="244"/>
      <c r="J129" s="240"/>
      <c r="K129" s="240"/>
      <c r="L129" s="245"/>
      <c r="M129" s="246"/>
      <c r="N129" s="247"/>
      <c r="O129" s="247"/>
      <c r="P129" s="247"/>
      <c r="Q129" s="247"/>
      <c r="R129" s="247"/>
      <c r="S129" s="247"/>
      <c r="T129" s="248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9" t="s">
        <v>136</v>
      </c>
      <c r="AU129" s="249" t="s">
        <v>85</v>
      </c>
      <c r="AV129" s="13" t="s">
        <v>83</v>
      </c>
      <c r="AW129" s="13" t="s">
        <v>32</v>
      </c>
      <c r="AX129" s="13" t="s">
        <v>76</v>
      </c>
      <c r="AY129" s="249" t="s">
        <v>127</v>
      </c>
    </row>
    <row r="130" s="14" customFormat="1">
      <c r="A130" s="14"/>
      <c r="B130" s="250"/>
      <c r="C130" s="251"/>
      <c r="D130" s="241" t="s">
        <v>136</v>
      </c>
      <c r="E130" s="252" t="s">
        <v>1</v>
      </c>
      <c r="F130" s="253" t="s">
        <v>138</v>
      </c>
      <c r="G130" s="251"/>
      <c r="H130" s="254">
        <v>328</v>
      </c>
      <c r="I130" s="255"/>
      <c r="J130" s="251"/>
      <c r="K130" s="251"/>
      <c r="L130" s="256"/>
      <c r="M130" s="257"/>
      <c r="N130" s="258"/>
      <c r="O130" s="258"/>
      <c r="P130" s="258"/>
      <c r="Q130" s="258"/>
      <c r="R130" s="258"/>
      <c r="S130" s="258"/>
      <c r="T130" s="259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0" t="s">
        <v>136</v>
      </c>
      <c r="AU130" s="260" t="s">
        <v>85</v>
      </c>
      <c r="AV130" s="14" t="s">
        <v>85</v>
      </c>
      <c r="AW130" s="14" t="s">
        <v>32</v>
      </c>
      <c r="AX130" s="14" t="s">
        <v>76</v>
      </c>
      <c r="AY130" s="260" t="s">
        <v>127</v>
      </c>
    </row>
    <row r="131" s="15" customFormat="1">
      <c r="A131" s="15"/>
      <c r="B131" s="261"/>
      <c r="C131" s="262"/>
      <c r="D131" s="241" t="s">
        <v>136</v>
      </c>
      <c r="E131" s="263" t="s">
        <v>1</v>
      </c>
      <c r="F131" s="264" t="s">
        <v>139</v>
      </c>
      <c r="G131" s="262"/>
      <c r="H131" s="265">
        <v>328</v>
      </c>
      <c r="I131" s="266"/>
      <c r="J131" s="262"/>
      <c r="K131" s="262"/>
      <c r="L131" s="267"/>
      <c r="M131" s="268"/>
      <c r="N131" s="269"/>
      <c r="O131" s="269"/>
      <c r="P131" s="269"/>
      <c r="Q131" s="269"/>
      <c r="R131" s="269"/>
      <c r="S131" s="269"/>
      <c r="T131" s="270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71" t="s">
        <v>136</v>
      </c>
      <c r="AU131" s="271" t="s">
        <v>85</v>
      </c>
      <c r="AV131" s="15" t="s">
        <v>134</v>
      </c>
      <c r="AW131" s="15" t="s">
        <v>32</v>
      </c>
      <c r="AX131" s="15" t="s">
        <v>83</v>
      </c>
      <c r="AY131" s="271" t="s">
        <v>127</v>
      </c>
    </row>
    <row r="132" s="2" customFormat="1" ht="24.15" customHeight="1">
      <c r="A132" s="38"/>
      <c r="B132" s="39"/>
      <c r="C132" s="226" t="s">
        <v>85</v>
      </c>
      <c r="D132" s="226" t="s">
        <v>129</v>
      </c>
      <c r="E132" s="227" t="s">
        <v>140</v>
      </c>
      <c r="F132" s="228" t="s">
        <v>141</v>
      </c>
      <c r="G132" s="229" t="s">
        <v>132</v>
      </c>
      <c r="H132" s="230">
        <v>11</v>
      </c>
      <c r="I132" s="231"/>
      <c r="J132" s="232">
        <f>ROUND(I132*H132,2)</f>
        <v>0</v>
      </c>
      <c r="K132" s="228" t="s">
        <v>133</v>
      </c>
      <c r="L132" s="44"/>
      <c r="M132" s="233" t="s">
        <v>1</v>
      </c>
      <c r="N132" s="234" t="s">
        <v>41</v>
      </c>
      <c r="O132" s="91"/>
      <c r="P132" s="235">
        <f>O132*H132</f>
        <v>0</v>
      </c>
      <c r="Q132" s="235">
        <v>0</v>
      </c>
      <c r="R132" s="235">
        <f>Q132*H132</f>
        <v>0</v>
      </c>
      <c r="S132" s="235">
        <v>0.23999999999999999</v>
      </c>
      <c r="T132" s="236">
        <f>S132*H132</f>
        <v>2.6399999999999997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7" t="s">
        <v>134</v>
      </c>
      <c r="AT132" s="237" t="s">
        <v>129</v>
      </c>
      <c r="AU132" s="237" t="s">
        <v>85</v>
      </c>
      <c r="AY132" s="17" t="s">
        <v>127</v>
      </c>
      <c r="BE132" s="238">
        <f>IF(N132="základní",J132,0)</f>
        <v>0</v>
      </c>
      <c r="BF132" s="238">
        <f>IF(N132="snížená",J132,0)</f>
        <v>0</v>
      </c>
      <c r="BG132" s="238">
        <f>IF(N132="zákl. přenesená",J132,0)</f>
        <v>0</v>
      </c>
      <c r="BH132" s="238">
        <f>IF(N132="sníž. přenesená",J132,0)</f>
        <v>0</v>
      </c>
      <c r="BI132" s="238">
        <f>IF(N132="nulová",J132,0)</f>
        <v>0</v>
      </c>
      <c r="BJ132" s="17" t="s">
        <v>83</v>
      </c>
      <c r="BK132" s="238">
        <f>ROUND(I132*H132,2)</f>
        <v>0</v>
      </c>
      <c r="BL132" s="17" t="s">
        <v>134</v>
      </c>
      <c r="BM132" s="237" t="s">
        <v>142</v>
      </c>
    </row>
    <row r="133" s="13" customFormat="1">
      <c r="A133" s="13"/>
      <c r="B133" s="239"/>
      <c r="C133" s="240"/>
      <c r="D133" s="241" t="s">
        <v>136</v>
      </c>
      <c r="E133" s="242" t="s">
        <v>1</v>
      </c>
      <c r="F133" s="243" t="s">
        <v>143</v>
      </c>
      <c r="G133" s="240"/>
      <c r="H133" s="242" t="s">
        <v>1</v>
      </c>
      <c r="I133" s="244"/>
      <c r="J133" s="240"/>
      <c r="K133" s="240"/>
      <c r="L133" s="245"/>
      <c r="M133" s="246"/>
      <c r="N133" s="247"/>
      <c r="O133" s="247"/>
      <c r="P133" s="247"/>
      <c r="Q133" s="247"/>
      <c r="R133" s="247"/>
      <c r="S133" s="247"/>
      <c r="T133" s="24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9" t="s">
        <v>136</v>
      </c>
      <c r="AU133" s="249" t="s">
        <v>85</v>
      </c>
      <c r="AV133" s="13" t="s">
        <v>83</v>
      </c>
      <c r="AW133" s="13" t="s">
        <v>32</v>
      </c>
      <c r="AX133" s="13" t="s">
        <v>76</v>
      </c>
      <c r="AY133" s="249" t="s">
        <v>127</v>
      </c>
    </row>
    <row r="134" s="14" customFormat="1">
      <c r="A134" s="14"/>
      <c r="B134" s="250"/>
      <c r="C134" s="251"/>
      <c r="D134" s="241" t="s">
        <v>136</v>
      </c>
      <c r="E134" s="252" t="s">
        <v>1</v>
      </c>
      <c r="F134" s="253" t="s">
        <v>144</v>
      </c>
      <c r="G134" s="251"/>
      <c r="H134" s="254">
        <v>11</v>
      </c>
      <c r="I134" s="255"/>
      <c r="J134" s="251"/>
      <c r="K134" s="251"/>
      <c r="L134" s="256"/>
      <c r="M134" s="257"/>
      <c r="N134" s="258"/>
      <c r="O134" s="258"/>
      <c r="P134" s="258"/>
      <c r="Q134" s="258"/>
      <c r="R134" s="258"/>
      <c r="S134" s="258"/>
      <c r="T134" s="259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0" t="s">
        <v>136</v>
      </c>
      <c r="AU134" s="260" t="s">
        <v>85</v>
      </c>
      <c r="AV134" s="14" t="s">
        <v>85</v>
      </c>
      <c r="AW134" s="14" t="s">
        <v>32</v>
      </c>
      <c r="AX134" s="14" t="s">
        <v>76</v>
      </c>
      <c r="AY134" s="260" t="s">
        <v>127</v>
      </c>
    </row>
    <row r="135" s="15" customFormat="1">
      <c r="A135" s="15"/>
      <c r="B135" s="261"/>
      <c r="C135" s="262"/>
      <c r="D135" s="241" t="s">
        <v>136</v>
      </c>
      <c r="E135" s="263" t="s">
        <v>1</v>
      </c>
      <c r="F135" s="264" t="s">
        <v>139</v>
      </c>
      <c r="G135" s="262"/>
      <c r="H135" s="265">
        <v>11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71" t="s">
        <v>136</v>
      </c>
      <c r="AU135" s="271" t="s">
        <v>85</v>
      </c>
      <c r="AV135" s="15" t="s">
        <v>134</v>
      </c>
      <c r="AW135" s="15" t="s">
        <v>32</v>
      </c>
      <c r="AX135" s="15" t="s">
        <v>83</v>
      </c>
      <c r="AY135" s="271" t="s">
        <v>127</v>
      </c>
    </row>
    <row r="136" s="2" customFormat="1" ht="33" customHeight="1">
      <c r="A136" s="38"/>
      <c r="B136" s="39"/>
      <c r="C136" s="226" t="s">
        <v>145</v>
      </c>
      <c r="D136" s="226" t="s">
        <v>129</v>
      </c>
      <c r="E136" s="227" t="s">
        <v>146</v>
      </c>
      <c r="F136" s="228" t="s">
        <v>147</v>
      </c>
      <c r="G136" s="229" t="s">
        <v>132</v>
      </c>
      <c r="H136" s="230">
        <v>105</v>
      </c>
      <c r="I136" s="231"/>
      <c r="J136" s="232">
        <f>ROUND(I136*H136,2)</f>
        <v>0</v>
      </c>
      <c r="K136" s="228" t="s">
        <v>133</v>
      </c>
      <c r="L136" s="44"/>
      <c r="M136" s="233" t="s">
        <v>1</v>
      </c>
      <c r="N136" s="234" t="s">
        <v>41</v>
      </c>
      <c r="O136" s="91"/>
      <c r="P136" s="235">
        <f>O136*H136</f>
        <v>0</v>
      </c>
      <c r="Q136" s="235">
        <v>0</v>
      </c>
      <c r="R136" s="235">
        <f>Q136*H136</f>
        <v>0</v>
      </c>
      <c r="S136" s="235">
        <v>0.44</v>
      </c>
      <c r="T136" s="236">
        <f>S136*H136</f>
        <v>46.200000000000003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7" t="s">
        <v>134</v>
      </c>
      <c r="AT136" s="237" t="s">
        <v>129</v>
      </c>
      <c r="AU136" s="237" t="s">
        <v>85</v>
      </c>
      <c r="AY136" s="17" t="s">
        <v>127</v>
      </c>
      <c r="BE136" s="238">
        <f>IF(N136="základní",J136,0)</f>
        <v>0</v>
      </c>
      <c r="BF136" s="238">
        <f>IF(N136="snížená",J136,0)</f>
        <v>0</v>
      </c>
      <c r="BG136" s="238">
        <f>IF(N136="zákl. přenesená",J136,0)</f>
        <v>0</v>
      </c>
      <c r="BH136" s="238">
        <f>IF(N136="sníž. přenesená",J136,0)</f>
        <v>0</v>
      </c>
      <c r="BI136" s="238">
        <f>IF(N136="nulová",J136,0)</f>
        <v>0</v>
      </c>
      <c r="BJ136" s="17" t="s">
        <v>83</v>
      </c>
      <c r="BK136" s="238">
        <f>ROUND(I136*H136,2)</f>
        <v>0</v>
      </c>
      <c r="BL136" s="17" t="s">
        <v>134</v>
      </c>
      <c r="BM136" s="237" t="s">
        <v>148</v>
      </c>
    </row>
    <row r="137" s="13" customFormat="1">
      <c r="A137" s="13"/>
      <c r="B137" s="239"/>
      <c r="C137" s="240"/>
      <c r="D137" s="241" t="s">
        <v>136</v>
      </c>
      <c r="E137" s="242" t="s">
        <v>1</v>
      </c>
      <c r="F137" s="243" t="s">
        <v>149</v>
      </c>
      <c r="G137" s="240"/>
      <c r="H137" s="242" t="s">
        <v>1</v>
      </c>
      <c r="I137" s="244"/>
      <c r="J137" s="240"/>
      <c r="K137" s="240"/>
      <c r="L137" s="245"/>
      <c r="M137" s="246"/>
      <c r="N137" s="247"/>
      <c r="O137" s="247"/>
      <c r="P137" s="247"/>
      <c r="Q137" s="247"/>
      <c r="R137" s="247"/>
      <c r="S137" s="247"/>
      <c r="T137" s="24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9" t="s">
        <v>136</v>
      </c>
      <c r="AU137" s="249" t="s">
        <v>85</v>
      </c>
      <c r="AV137" s="13" t="s">
        <v>83</v>
      </c>
      <c r="AW137" s="13" t="s">
        <v>32</v>
      </c>
      <c r="AX137" s="13" t="s">
        <v>76</v>
      </c>
      <c r="AY137" s="249" t="s">
        <v>127</v>
      </c>
    </row>
    <row r="138" s="14" customFormat="1">
      <c r="A138" s="14"/>
      <c r="B138" s="250"/>
      <c r="C138" s="251"/>
      <c r="D138" s="241" t="s">
        <v>136</v>
      </c>
      <c r="E138" s="252" t="s">
        <v>1</v>
      </c>
      <c r="F138" s="253" t="s">
        <v>150</v>
      </c>
      <c r="G138" s="251"/>
      <c r="H138" s="254">
        <v>105</v>
      </c>
      <c r="I138" s="255"/>
      <c r="J138" s="251"/>
      <c r="K138" s="251"/>
      <c r="L138" s="256"/>
      <c r="M138" s="257"/>
      <c r="N138" s="258"/>
      <c r="O138" s="258"/>
      <c r="P138" s="258"/>
      <c r="Q138" s="258"/>
      <c r="R138" s="258"/>
      <c r="S138" s="258"/>
      <c r="T138" s="259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0" t="s">
        <v>136</v>
      </c>
      <c r="AU138" s="260" t="s">
        <v>85</v>
      </c>
      <c r="AV138" s="14" t="s">
        <v>85</v>
      </c>
      <c r="AW138" s="14" t="s">
        <v>32</v>
      </c>
      <c r="AX138" s="14" t="s">
        <v>76</v>
      </c>
      <c r="AY138" s="260" t="s">
        <v>127</v>
      </c>
    </row>
    <row r="139" s="15" customFormat="1">
      <c r="A139" s="15"/>
      <c r="B139" s="261"/>
      <c r="C139" s="262"/>
      <c r="D139" s="241" t="s">
        <v>136</v>
      </c>
      <c r="E139" s="263" t="s">
        <v>1</v>
      </c>
      <c r="F139" s="264" t="s">
        <v>139</v>
      </c>
      <c r="G139" s="262"/>
      <c r="H139" s="265">
        <v>105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1" t="s">
        <v>136</v>
      </c>
      <c r="AU139" s="271" t="s">
        <v>85</v>
      </c>
      <c r="AV139" s="15" t="s">
        <v>134</v>
      </c>
      <c r="AW139" s="15" t="s">
        <v>32</v>
      </c>
      <c r="AX139" s="15" t="s">
        <v>83</v>
      </c>
      <c r="AY139" s="271" t="s">
        <v>127</v>
      </c>
    </row>
    <row r="140" s="2" customFormat="1" ht="33" customHeight="1">
      <c r="A140" s="38"/>
      <c r="B140" s="39"/>
      <c r="C140" s="226" t="s">
        <v>134</v>
      </c>
      <c r="D140" s="226" t="s">
        <v>129</v>
      </c>
      <c r="E140" s="227" t="s">
        <v>151</v>
      </c>
      <c r="F140" s="228" t="s">
        <v>152</v>
      </c>
      <c r="G140" s="229" t="s">
        <v>132</v>
      </c>
      <c r="H140" s="230">
        <v>89</v>
      </c>
      <c r="I140" s="231"/>
      <c r="J140" s="232">
        <f>ROUND(I140*H140,2)</f>
        <v>0</v>
      </c>
      <c r="K140" s="228" t="s">
        <v>133</v>
      </c>
      <c r="L140" s="44"/>
      <c r="M140" s="233" t="s">
        <v>1</v>
      </c>
      <c r="N140" s="234" t="s">
        <v>41</v>
      </c>
      <c r="O140" s="91"/>
      <c r="P140" s="235">
        <f>O140*H140</f>
        <v>0</v>
      </c>
      <c r="Q140" s="235">
        <v>0</v>
      </c>
      <c r="R140" s="235">
        <f>Q140*H140</f>
        <v>0</v>
      </c>
      <c r="S140" s="235">
        <v>0.75</v>
      </c>
      <c r="T140" s="236">
        <f>S140*H140</f>
        <v>66.75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7" t="s">
        <v>134</v>
      </c>
      <c r="AT140" s="237" t="s">
        <v>129</v>
      </c>
      <c r="AU140" s="237" t="s">
        <v>85</v>
      </c>
      <c r="AY140" s="17" t="s">
        <v>127</v>
      </c>
      <c r="BE140" s="238">
        <f>IF(N140="základní",J140,0)</f>
        <v>0</v>
      </c>
      <c r="BF140" s="238">
        <f>IF(N140="snížená",J140,0)</f>
        <v>0</v>
      </c>
      <c r="BG140" s="238">
        <f>IF(N140="zákl. přenesená",J140,0)</f>
        <v>0</v>
      </c>
      <c r="BH140" s="238">
        <f>IF(N140="sníž. přenesená",J140,0)</f>
        <v>0</v>
      </c>
      <c r="BI140" s="238">
        <f>IF(N140="nulová",J140,0)</f>
        <v>0</v>
      </c>
      <c r="BJ140" s="17" t="s">
        <v>83</v>
      </c>
      <c r="BK140" s="238">
        <f>ROUND(I140*H140,2)</f>
        <v>0</v>
      </c>
      <c r="BL140" s="17" t="s">
        <v>134</v>
      </c>
      <c r="BM140" s="237" t="s">
        <v>153</v>
      </c>
    </row>
    <row r="141" s="13" customFormat="1">
      <c r="A141" s="13"/>
      <c r="B141" s="239"/>
      <c r="C141" s="240"/>
      <c r="D141" s="241" t="s">
        <v>136</v>
      </c>
      <c r="E141" s="242" t="s">
        <v>1</v>
      </c>
      <c r="F141" s="243" t="s">
        <v>154</v>
      </c>
      <c r="G141" s="240"/>
      <c r="H141" s="242" t="s">
        <v>1</v>
      </c>
      <c r="I141" s="244"/>
      <c r="J141" s="240"/>
      <c r="K141" s="240"/>
      <c r="L141" s="245"/>
      <c r="M141" s="246"/>
      <c r="N141" s="247"/>
      <c r="O141" s="247"/>
      <c r="P141" s="247"/>
      <c r="Q141" s="247"/>
      <c r="R141" s="247"/>
      <c r="S141" s="247"/>
      <c r="T141" s="24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9" t="s">
        <v>136</v>
      </c>
      <c r="AU141" s="249" t="s">
        <v>85</v>
      </c>
      <c r="AV141" s="13" t="s">
        <v>83</v>
      </c>
      <c r="AW141" s="13" t="s">
        <v>32</v>
      </c>
      <c r="AX141" s="13" t="s">
        <v>76</v>
      </c>
      <c r="AY141" s="249" t="s">
        <v>127</v>
      </c>
    </row>
    <row r="142" s="14" customFormat="1">
      <c r="A142" s="14"/>
      <c r="B142" s="250"/>
      <c r="C142" s="251"/>
      <c r="D142" s="241" t="s">
        <v>136</v>
      </c>
      <c r="E142" s="252" t="s">
        <v>1</v>
      </c>
      <c r="F142" s="253" t="s">
        <v>155</v>
      </c>
      <c r="G142" s="251"/>
      <c r="H142" s="254">
        <v>89</v>
      </c>
      <c r="I142" s="255"/>
      <c r="J142" s="251"/>
      <c r="K142" s="251"/>
      <c r="L142" s="256"/>
      <c r="M142" s="257"/>
      <c r="N142" s="258"/>
      <c r="O142" s="258"/>
      <c r="P142" s="258"/>
      <c r="Q142" s="258"/>
      <c r="R142" s="258"/>
      <c r="S142" s="258"/>
      <c r="T142" s="259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0" t="s">
        <v>136</v>
      </c>
      <c r="AU142" s="260" t="s">
        <v>85</v>
      </c>
      <c r="AV142" s="14" t="s">
        <v>85</v>
      </c>
      <c r="AW142" s="14" t="s">
        <v>32</v>
      </c>
      <c r="AX142" s="14" t="s">
        <v>76</v>
      </c>
      <c r="AY142" s="260" t="s">
        <v>127</v>
      </c>
    </row>
    <row r="143" s="15" customFormat="1">
      <c r="A143" s="15"/>
      <c r="B143" s="261"/>
      <c r="C143" s="262"/>
      <c r="D143" s="241" t="s">
        <v>136</v>
      </c>
      <c r="E143" s="263" t="s">
        <v>1</v>
      </c>
      <c r="F143" s="264" t="s">
        <v>139</v>
      </c>
      <c r="G143" s="262"/>
      <c r="H143" s="265">
        <v>89</v>
      </c>
      <c r="I143" s="266"/>
      <c r="J143" s="262"/>
      <c r="K143" s="262"/>
      <c r="L143" s="267"/>
      <c r="M143" s="268"/>
      <c r="N143" s="269"/>
      <c r="O143" s="269"/>
      <c r="P143" s="269"/>
      <c r="Q143" s="269"/>
      <c r="R143" s="269"/>
      <c r="S143" s="269"/>
      <c r="T143" s="270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71" t="s">
        <v>136</v>
      </c>
      <c r="AU143" s="271" t="s">
        <v>85</v>
      </c>
      <c r="AV143" s="15" t="s">
        <v>134</v>
      </c>
      <c r="AW143" s="15" t="s">
        <v>32</v>
      </c>
      <c r="AX143" s="15" t="s">
        <v>83</v>
      </c>
      <c r="AY143" s="271" t="s">
        <v>127</v>
      </c>
    </row>
    <row r="144" s="2" customFormat="1" ht="33" customHeight="1">
      <c r="A144" s="38"/>
      <c r="B144" s="39"/>
      <c r="C144" s="226" t="s">
        <v>156</v>
      </c>
      <c r="D144" s="226" t="s">
        <v>129</v>
      </c>
      <c r="E144" s="227" t="s">
        <v>157</v>
      </c>
      <c r="F144" s="228" t="s">
        <v>158</v>
      </c>
      <c r="G144" s="229" t="s">
        <v>132</v>
      </c>
      <c r="H144" s="230">
        <v>105</v>
      </c>
      <c r="I144" s="231"/>
      <c r="J144" s="232">
        <f>ROUND(I144*H144,2)</f>
        <v>0</v>
      </c>
      <c r="K144" s="228" t="s">
        <v>133</v>
      </c>
      <c r="L144" s="44"/>
      <c r="M144" s="233" t="s">
        <v>1</v>
      </c>
      <c r="N144" s="234" t="s">
        <v>41</v>
      </c>
      <c r="O144" s="91"/>
      <c r="P144" s="235">
        <f>O144*H144</f>
        <v>0</v>
      </c>
      <c r="Q144" s="235">
        <v>0</v>
      </c>
      <c r="R144" s="235">
        <f>Q144*H144</f>
        <v>0</v>
      </c>
      <c r="S144" s="235">
        <v>0.625</v>
      </c>
      <c r="T144" s="236">
        <f>S144*H144</f>
        <v>65.625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7" t="s">
        <v>134</v>
      </c>
      <c r="AT144" s="237" t="s">
        <v>129</v>
      </c>
      <c r="AU144" s="237" t="s">
        <v>85</v>
      </c>
      <c r="AY144" s="17" t="s">
        <v>127</v>
      </c>
      <c r="BE144" s="238">
        <f>IF(N144="základní",J144,0)</f>
        <v>0</v>
      </c>
      <c r="BF144" s="238">
        <f>IF(N144="snížená",J144,0)</f>
        <v>0</v>
      </c>
      <c r="BG144" s="238">
        <f>IF(N144="zákl. přenesená",J144,0)</f>
        <v>0</v>
      </c>
      <c r="BH144" s="238">
        <f>IF(N144="sníž. přenesená",J144,0)</f>
        <v>0</v>
      </c>
      <c r="BI144" s="238">
        <f>IF(N144="nulová",J144,0)</f>
        <v>0</v>
      </c>
      <c r="BJ144" s="17" t="s">
        <v>83</v>
      </c>
      <c r="BK144" s="238">
        <f>ROUND(I144*H144,2)</f>
        <v>0</v>
      </c>
      <c r="BL144" s="17" t="s">
        <v>134</v>
      </c>
      <c r="BM144" s="237" t="s">
        <v>159</v>
      </c>
    </row>
    <row r="145" s="13" customFormat="1">
      <c r="A145" s="13"/>
      <c r="B145" s="239"/>
      <c r="C145" s="240"/>
      <c r="D145" s="241" t="s">
        <v>136</v>
      </c>
      <c r="E145" s="242" t="s">
        <v>1</v>
      </c>
      <c r="F145" s="243" t="s">
        <v>160</v>
      </c>
      <c r="G145" s="240"/>
      <c r="H145" s="242" t="s">
        <v>1</v>
      </c>
      <c r="I145" s="244"/>
      <c r="J145" s="240"/>
      <c r="K145" s="240"/>
      <c r="L145" s="245"/>
      <c r="M145" s="246"/>
      <c r="N145" s="247"/>
      <c r="O145" s="247"/>
      <c r="P145" s="247"/>
      <c r="Q145" s="247"/>
      <c r="R145" s="247"/>
      <c r="S145" s="247"/>
      <c r="T145" s="248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9" t="s">
        <v>136</v>
      </c>
      <c r="AU145" s="249" t="s">
        <v>85</v>
      </c>
      <c r="AV145" s="13" t="s">
        <v>83</v>
      </c>
      <c r="AW145" s="13" t="s">
        <v>32</v>
      </c>
      <c r="AX145" s="13" t="s">
        <v>76</v>
      </c>
      <c r="AY145" s="249" t="s">
        <v>127</v>
      </c>
    </row>
    <row r="146" s="14" customFormat="1">
      <c r="A146" s="14"/>
      <c r="B146" s="250"/>
      <c r="C146" s="251"/>
      <c r="D146" s="241" t="s">
        <v>136</v>
      </c>
      <c r="E146" s="252" t="s">
        <v>1</v>
      </c>
      <c r="F146" s="253" t="s">
        <v>150</v>
      </c>
      <c r="G146" s="251"/>
      <c r="H146" s="254">
        <v>105</v>
      </c>
      <c r="I146" s="255"/>
      <c r="J146" s="251"/>
      <c r="K146" s="251"/>
      <c r="L146" s="256"/>
      <c r="M146" s="257"/>
      <c r="N146" s="258"/>
      <c r="O146" s="258"/>
      <c r="P146" s="258"/>
      <c r="Q146" s="258"/>
      <c r="R146" s="258"/>
      <c r="S146" s="258"/>
      <c r="T146" s="259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0" t="s">
        <v>136</v>
      </c>
      <c r="AU146" s="260" t="s">
        <v>85</v>
      </c>
      <c r="AV146" s="14" t="s">
        <v>85</v>
      </c>
      <c r="AW146" s="14" t="s">
        <v>32</v>
      </c>
      <c r="AX146" s="14" t="s">
        <v>76</v>
      </c>
      <c r="AY146" s="260" t="s">
        <v>127</v>
      </c>
    </row>
    <row r="147" s="15" customFormat="1">
      <c r="A147" s="15"/>
      <c r="B147" s="261"/>
      <c r="C147" s="262"/>
      <c r="D147" s="241" t="s">
        <v>136</v>
      </c>
      <c r="E147" s="263" t="s">
        <v>1</v>
      </c>
      <c r="F147" s="264" t="s">
        <v>139</v>
      </c>
      <c r="G147" s="262"/>
      <c r="H147" s="265">
        <v>105</v>
      </c>
      <c r="I147" s="266"/>
      <c r="J147" s="262"/>
      <c r="K147" s="262"/>
      <c r="L147" s="267"/>
      <c r="M147" s="268"/>
      <c r="N147" s="269"/>
      <c r="O147" s="269"/>
      <c r="P147" s="269"/>
      <c r="Q147" s="269"/>
      <c r="R147" s="269"/>
      <c r="S147" s="269"/>
      <c r="T147" s="270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71" t="s">
        <v>136</v>
      </c>
      <c r="AU147" s="271" t="s">
        <v>85</v>
      </c>
      <c r="AV147" s="15" t="s">
        <v>134</v>
      </c>
      <c r="AW147" s="15" t="s">
        <v>32</v>
      </c>
      <c r="AX147" s="15" t="s">
        <v>83</v>
      </c>
      <c r="AY147" s="271" t="s">
        <v>127</v>
      </c>
    </row>
    <row r="148" s="2" customFormat="1" ht="24.15" customHeight="1">
      <c r="A148" s="38"/>
      <c r="B148" s="39"/>
      <c r="C148" s="226" t="s">
        <v>161</v>
      </c>
      <c r="D148" s="226" t="s">
        <v>129</v>
      </c>
      <c r="E148" s="227" t="s">
        <v>162</v>
      </c>
      <c r="F148" s="228" t="s">
        <v>163</v>
      </c>
      <c r="G148" s="229" t="s">
        <v>132</v>
      </c>
      <c r="H148" s="230">
        <v>89</v>
      </c>
      <c r="I148" s="231"/>
      <c r="J148" s="232">
        <f>ROUND(I148*H148,2)</f>
        <v>0</v>
      </c>
      <c r="K148" s="228" t="s">
        <v>133</v>
      </c>
      <c r="L148" s="44"/>
      <c r="M148" s="233" t="s">
        <v>1</v>
      </c>
      <c r="N148" s="234" t="s">
        <v>41</v>
      </c>
      <c r="O148" s="91"/>
      <c r="P148" s="235">
        <f>O148*H148</f>
        <v>0</v>
      </c>
      <c r="Q148" s="235">
        <v>0</v>
      </c>
      <c r="R148" s="235">
        <f>Q148*H148</f>
        <v>0</v>
      </c>
      <c r="S148" s="235">
        <v>0.316</v>
      </c>
      <c r="T148" s="236">
        <f>S148*H148</f>
        <v>28.123999999999999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7" t="s">
        <v>134</v>
      </c>
      <c r="AT148" s="237" t="s">
        <v>129</v>
      </c>
      <c r="AU148" s="237" t="s">
        <v>85</v>
      </c>
      <c r="AY148" s="17" t="s">
        <v>127</v>
      </c>
      <c r="BE148" s="238">
        <f>IF(N148="základní",J148,0)</f>
        <v>0</v>
      </c>
      <c r="BF148" s="238">
        <f>IF(N148="snížená",J148,0)</f>
        <v>0</v>
      </c>
      <c r="BG148" s="238">
        <f>IF(N148="zákl. přenesená",J148,0)</f>
        <v>0</v>
      </c>
      <c r="BH148" s="238">
        <f>IF(N148="sníž. přenesená",J148,0)</f>
        <v>0</v>
      </c>
      <c r="BI148" s="238">
        <f>IF(N148="nulová",J148,0)</f>
        <v>0</v>
      </c>
      <c r="BJ148" s="17" t="s">
        <v>83</v>
      </c>
      <c r="BK148" s="238">
        <f>ROUND(I148*H148,2)</f>
        <v>0</v>
      </c>
      <c r="BL148" s="17" t="s">
        <v>134</v>
      </c>
      <c r="BM148" s="237" t="s">
        <v>164</v>
      </c>
    </row>
    <row r="149" s="13" customFormat="1">
      <c r="A149" s="13"/>
      <c r="B149" s="239"/>
      <c r="C149" s="240"/>
      <c r="D149" s="241" t="s">
        <v>136</v>
      </c>
      <c r="E149" s="242" t="s">
        <v>1</v>
      </c>
      <c r="F149" s="243" t="s">
        <v>165</v>
      </c>
      <c r="G149" s="240"/>
      <c r="H149" s="242" t="s">
        <v>1</v>
      </c>
      <c r="I149" s="244"/>
      <c r="J149" s="240"/>
      <c r="K149" s="240"/>
      <c r="L149" s="245"/>
      <c r="M149" s="246"/>
      <c r="N149" s="247"/>
      <c r="O149" s="247"/>
      <c r="P149" s="247"/>
      <c r="Q149" s="247"/>
      <c r="R149" s="247"/>
      <c r="S149" s="247"/>
      <c r="T149" s="248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9" t="s">
        <v>136</v>
      </c>
      <c r="AU149" s="249" t="s">
        <v>85</v>
      </c>
      <c r="AV149" s="13" t="s">
        <v>83</v>
      </c>
      <c r="AW149" s="13" t="s">
        <v>32</v>
      </c>
      <c r="AX149" s="13" t="s">
        <v>76</v>
      </c>
      <c r="AY149" s="249" t="s">
        <v>127</v>
      </c>
    </row>
    <row r="150" s="14" customFormat="1">
      <c r="A150" s="14"/>
      <c r="B150" s="250"/>
      <c r="C150" s="251"/>
      <c r="D150" s="241" t="s">
        <v>136</v>
      </c>
      <c r="E150" s="252" t="s">
        <v>1</v>
      </c>
      <c r="F150" s="253" t="s">
        <v>155</v>
      </c>
      <c r="G150" s="251"/>
      <c r="H150" s="254">
        <v>89</v>
      </c>
      <c r="I150" s="255"/>
      <c r="J150" s="251"/>
      <c r="K150" s="251"/>
      <c r="L150" s="256"/>
      <c r="M150" s="257"/>
      <c r="N150" s="258"/>
      <c r="O150" s="258"/>
      <c r="P150" s="258"/>
      <c r="Q150" s="258"/>
      <c r="R150" s="258"/>
      <c r="S150" s="258"/>
      <c r="T150" s="259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0" t="s">
        <v>136</v>
      </c>
      <c r="AU150" s="260" t="s">
        <v>85</v>
      </c>
      <c r="AV150" s="14" t="s">
        <v>85</v>
      </c>
      <c r="AW150" s="14" t="s">
        <v>32</v>
      </c>
      <c r="AX150" s="14" t="s">
        <v>76</v>
      </c>
      <c r="AY150" s="260" t="s">
        <v>127</v>
      </c>
    </row>
    <row r="151" s="15" customFormat="1">
      <c r="A151" s="15"/>
      <c r="B151" s="261"/>
      <c r="C151" s="262"/>
      <c r="D151" s="241" t="s">
        <v>136</v>
      </c>
      <c r="E151" s="263" t="s">
        <v>1</v>
      </c>
      <c r="F151" s="264" t="s">
        <v>139</v>
      </c>
      <c r="G151" s="262"/>
      <c r="H151" s="265">
        <v>89</v>
      </c>
      <c r="I151" s="266"/>
      <c r="J151" s="262"/>
      <c r="K151" s="262"/>
      <c r="L151" s="267"/>
      <c r="M151" s="268"/>
      <c r="N151" s="269"/>
      <c r="O151" s="269"/>
      <c r="P151" s="269"/>
      <c r="Q151" s="269"/>
      <c r="R151" s="269"/>
      <c r="S151" s="269"/>
      <c r="T151" s="270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1" t="s">
        <v>136</v>
      </c>
      <c r="AU151" s="271" t="s">
        <v>85</v>
      </c>
      <c r="AV151" s="15" t="s">
        <v>134</v>
      </c>
      <c r="AW151" s="15" t="s">
        <v>32</v>
      </c>
      <c r="AX151" s="15" t="s">
        <v>83</v>
      </c>
      <c r="AY151" s="271" t="s">
        <v>127</v>
      </c>
    </row>
    <row r="152" s="2" customFormat="1" ht="24.15" customHeight="1">
      <c r="A152" s="38"/>
      <c r="B152" s="39"/>
      <c r="C152" s="226" t="s">
        <v>166</v>
      </c>
      <c r="D152" s="226" t="s">
        <v>129</v>
      </c>
      <c r="E152" s="227" t="s">
        <v>167</v>
      </c>
      <c r="F152" s="228" t="s">
        <v>168</v>
      </c>
      <c r="G152" s="229" t="s">
        <v>132</v>
      </c>
      <c r="H152" s="230">
        <v>4288</v>
      </c>
      <c r="I152" s="231"/>
      <c r="J152" s="232">
        <f>ROUND(I152*H152,2)</f>
        <v>0</v>
      </c>
      <c r="K152" s="228" t="s">
        <v>133</v>
      </c>
      <c r="L152" s="44"/>
      <c r="M152" s="233" t="s">
        <v>1</v>
      </c>
      <c r="N152" s="234" t="s">
        <v>41</v>
      </c>
      <c r="O152" s="91"/>
      <c r="P152" s="235">
        <f>O152*H152</f>
        <v>0</v>
      </c>
      <c r="Q152" s="235">
        <v>1.0000000000000001E-05</v>
      </c>
      <c r="R152" s="235">
        <f>Q152*H152</f>
        <v>0.042880000000000001</v>
      </c>
      <c r="S152" s="235">
        <v>0.11500000000000001</v>
      </c>
      <c r="T152" s="236">
        <f>S152*H152</f>
        <v>493.12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7" t="s">
        <v>134</v>
      </c>
      <c r="AT152" s="237" t="s">
        <v>129</v>
      </c>
      <c r="AU152" s="237" t="s">
        <v>85</v>
      </c>
      <c r="AY152" s="17" t="s">
        <v>127</v>
      </c>
      <c r="BE152" s="238">
        <f>IF(N152="základní",J152,0)</f>
        <v>0</v>
      </c>
      <c r="BF152" s="238">
        <f>IF(N152="snížená",J152,0)</f>
        <v>0</v>
      </c>
      <c r="BG152" s="238">
        <f>IF(N152="zákl. přenesená",J152,0)</f>
        <v>0</v>
      </c>
      <c r="BH152" s="238">
        <f>IF(N152="sníž. přenesená",J152,0)</f>
        <v>0</v>
      </c>
      <c r="BI152" s="238">
        <f>IF(N152="nulová",J152,0)</f>
        <v>0</v>
      </c>
      <c r="BJ152" s="17" t="s">
        <v>83</v>
      </c>
      <c r="BK152" s="238">
        <f>ROUND(I152*H152,2)</f>
        <v>0</v>
      </c>
      <c r="BL152" s="17" t="s">
        <v>134</v>
      </c>
      <c r="BM152" s="237" t="s">
        <v>169</v>
      </c>
    </row>
    <row r="153" s="13" customFormat="1">
      <c r="A153" s="13"/>
      <c r="B153" s="239"/>
      <c r="C153" s="240"/>
      <c r="D153" s="241" t="s">
        <v>136</v>
      </c>
      <c r="E153" s="242" t="s">
        <v>1</v>
      </c>
      <c r="F153" s="243" t="s">
        <v>170</v>
      </c>
      <c r="G153" s="240"/>
      <c r="H153" s="242" t="s">
        <v>1</v>
      </c>
      <c r="I153" s="244"/>
      <c r="J153" s="240"/>
      <c r="K153" s="240"/>
      <c r="L153" s="245"/>
      <c r="M153" s="246"/>
      <c r="N153" s="247"/>
      <c r="O153" s="247"/>
      <c r="P153" s="247"/>
      <c r="Q153" s="247"/>
      <c r="R153" s="247"/>
      <c r="S153" s="247"/>
      <c r="T153" s="248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9" t="s">
        <v>136</v>
      </c>
      <c r="AU153" s="249" t="s">
        <v>85</v>
      </c>
      <c r="AV153" s="13" t="s">
        <v>83</v>
      </c>
      <c r="AW153" s="13" t="s">
        <v>32</v>
      </c>
      <c r="AX153" s="13" t="s">
        <v>76</v>
      </c>
      <c r="AY153" s="249" t="s">
        <v>127</v>
      </c>
    </row>
    <row r="154" s="14" customFormat="1">
      <c r="A154" s="14"/>
      <c r="B154" s="250"/>
      <c r="C154" s="251"/>
      <c r="D154" s="241" t="s">
        <v>136</v>
      </c>
      <c r="E154" s="252" t="s">
        <v>1</v>
      </c>
      <c r="F154" s="253" t="s">
        <v>171</v>
      </c>
      <c r="G154" s="251"/>
      <c r="H154" s="254">
        <v>4288</v>
      </c>
      <c r="I154" s="255"/>
      <c r="J154" s="251"/>
      <c r="K154" s="251"/>
      <c r="L154" s="256"/>
      <c r="M154" s="257"/>
      <c r="N154" s="258"/>
      <c r="O154" s="258"/>
      <c r="P154" s="258"/>
      <c r="Q154" s="258"/>
      <c r="R154" s="258"/>
      <c r="S154" s="258"/>
      <c r="T154" s="259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0" t="s">
        <v>136</v>
      </c>
      <c r="AU154" s="260" t="s">
        <v>85</v>
      </c>
      <c r="AV154" s="14" t="s">
        <v>85</v>
      </c>
      <c r="AW154" s="14" t="s">
        <v>32</v>
      </c>
      <c r="AX154" s="14" t="s">
        <v>76</v>
      </c>
      <c r="AY154" s="260" t="s">
        <v>127</v>
      </c>
    </row>
    <row r="155" s="15" customFormat="1">
      <c r="A155" s="15"/>
      <c r="B155" s="261"/>
      <c r="C155" s="262"/>
      <c r="D155" s="241" t="s">
        <v>136</v>
      </c>
      <c r="E155" s="263" t="s">
        <v>1</v>
      </c>
      <c r="F155" s="264" t="s">
        <v>139</v>
      </c>
      <c r="G155" s="262"/>
      <c r="H155" s="265">
        <v>4288</v>
      </c>
      <c r="I155" s="266"/>
      <c r="J155" s="262"/>
      <c r="K155" s="262"/>
      <c r="L155" s="267"/>
      <c r="M155" s="268"/>
      <c r="N155" s="269"/>
      <c r="O155" s="269"/>
      <c r="P155" s="269"/>
      <c r="Q155" s="269"/>
      <c r="R155" s="269"/>
      <c r="S155" s="269"/>
      <c r="T155" s="270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1" t="s">
        <v>136</v>
      </c>
      <c r="AU155" s="271" t="s">
        <v>85</v>
      </c>
      <c r="AV155" s="15" t="s">
        <v>134</v>
      </c>
      <c r="AW155" s="15" t="s">
        <v>32</v>
      </c>
      <c r="AX155" s="15" t="s">
        <v>83</v>
      </c>
      <c r="AY155" s="271" t="s">
        <v>127</v>
      </c>
    </row>
    <row r="156" s="2" customFormat="1" ht="21.75" customHeight="1">
      <c r="A156" s="38"/>
      <c r="B156" s="39"/>
      <c r="C156" s="226" t="s">
        <v>172</v>
      </c>
      <c r="D156" s="226" t="s">
        <v>129</v>
      </c>
      <c r="E156" s="227" t="s">
        <v>173</v>
      </c>
      <c r="F156" s="228" t="s">
        <v>174</v>
      </c>
      <c r="G156" s="229" t="s">
        <v>132</v>
      </c>
      <c r="H156" s="230">
        <v>27</v>
      </c>
      <c r="I156" s="231"/>
      <c r="J156" s="232">
        <f>ROUND(I156*H156,2)</f>
        <v>0</v>
      </c>
      <c r="K156" s="228" t="s">
        <v>133</v>
      </c>
      <c r="L156" s="44"/>
      <c r="M156" s="233" t="s">
        <v>1</v>
      </c>
      <c r="N156" s="234" t="s">
        <v>41</v>
      </c>
      <c r="O156" s="91"/>
      <c r="P156" s="235">
        <f>O156*H156</f>
        <v>0</v>
      </c>
      <c r="Q156" s="235">
        <v>2.0000000000000002E-05</v>
      </c>
      <c r="R156" s="235">
        <f>Q156*H156</f>
        <v>0.00054000000000000001</v>
      </c>
      <c r="S156" s="235">
        <v>0.128</v>
      </c>
      <c r="T156" s="236">
        <f>S156*H156</f>
        <v>3.456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7" t="s">
        <v>134</v>
      </c>
      <c r="AT156" s="237" t="s">
        <v>129</v>
      </c>
      <c r="AU156" s="237" t="s">
        <v>85</v>
      </c>
      <c r="AY156" s="17" t="s">
        <v>127</v>
      </c>
      <c r="BE156" s="238">
        <f>IF(N156="základní",J156,0)</f>
        <v>0</v>
      </c>
      <c r="BF156" s="238">
        <f>IF(N156="snížená",J156,0)</f>
        <v>0</v>
      </c>
      <c r="BG156" s="238">
        <f>IF(N156="zákl. přenesená",J156,0)</f>
        <v>0</v>
      </c>
      <c r="BH156" s="238">
        <f>IF(N156="sníž. přenesená",J156,0)</f>
        <v>0</v>
      </c>
      <c r="BI156" s="238">
        <f>IF(N156="nulová",J156,0)</f>
        <v>0</v>
      </c>
      <c r="BJ156" s="17" t="s">
        <v>83</v>
      </c>
      <c r="BK156" s="238">
        <f>ROUND(I156*H156,2)</f>
        <v>0</v>
      </c>
      <c r="BL156" s="17" t="s">
        <v>134</v>
      </c>
      <c r="BM156" s="237" t="s">
        <v>175</v>
      </c>
    </row>
    <row r="157" s="13" customFormat="1">
      <c r="A157" s="13"/>
      <c r="B157" s="239"/>
      <c r="C157" s="240"/>
      <c r="D157" s="241" t="s">
        <v>136</v>
      </c>
      <c r="E157" s="242" t="s">
        <v>1</v>
      </c>
      <c r="F157" s="243" t="s">
        <v>176</v>
      </c>
      <c r="G157" s="240"/>
      <c r="H157" s="242" t="s">
        <v>1</v>
      </c>
      <c r="I157" s="244"/>
      <c r="J157" s="240"/>
      <c r="K157" s="240"/>
      <c r="L157" s="245"/>
      <c r="M157" s="246"/>
      <c r="N157" s="247"/>
      <c r="O157" s="247"/>
      <c r="P157" s="247"/>
      <c r="Q157" s="247"/>
      <c r="R157" s="247"/>
      <c r="S157" s="247"/>
      <c r="T157" s="248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9" t="s">
        <v>136</v>
      </c>
      <c r="AU157" s="249" t="s">
        <v>85</v>
      </c>
      <c r="AV157" s="13" t="s">
        <v>83</v>
      </c>
      <c r="AW157" s="13" t="s">
        <v>32</v>
      </c>
      <c r="AX157" s="13" t="s">
        <v>76</v>
      </c>
      <c r="AY157" s="249" t="s">
        <v>127</v>
      </c>
    </row>
    <row r="158" s="14" customFormat="1">
      <c r="A158" s="14"/>
      <c r="B158" s="250"/>
      <c r="C158" s="251"/>
      <c r="D158" s="241" t="s">
        <v>136</v>
      </c>
      <c r="E158" s="252" t="s">
        <v>1</v>
      </c>
      <c r="F158" s="253" t="s">
        <v>177</v>
      </c>
      <c r="G158" s="251"/>
      <c r="H158" s="254">
        <v>27</v>
      </c>
      <c r="I158" s="255"/>
      <c r="J158" s="251"/>
      <c r="K158" s="251"/>
      <c r="L158" s="256"/>
      <c r="M158" s="257"/>
      <c r="N158" s="258"/>
      <c r="O158" s="258"/>
      <c r="P158" s="258"/>
      <c r="Q158" s="258"/>
      <c r="R158" s="258"/>
      <c r="S158" s="258"/>
      <c r="T158" s="259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0" t="s">
        <v>136</v>
      </c>
      <c r="AU158" s="260" t="s">
        <v>85</v>
      </c>
      <c r="AV158" s="14" t="s">
        <v>85</v>
      </c>
      <c r="AW158" s="14" t="s">
        <v>32</v>
      </c>
      <c r="AX158" s="14" t="s">
        <v>76</v>
      </c>
      <c r="AY158" s="260" t="s">
        <v>127</v>
      </c>
    </row>
    <row r="159" s="15" customFormat="1">
      <c r="A159" s="15"/>
      <c r="B159" s="261"/>
      <c r="C159" s="262"/>
      <c r="D159" s="241" t="s">
        <v>136</v>
      </c>
      <c r="E159" s="263" t="s">
        <v>1</v>
      </c>
      <c r="F159" s="264" t="s">
        <v>139</v>
      </c>
      <c r="G159" s="262"/>
      <c r="H159" s="265">
        <v>27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71" t="s">
        <v>136</v>
      </c>
      <c r="AU159" s="271" t="s">
        <v>85</v>
      </c>
      <c r="AV159" s="15" t="s">
        <v>134</v>
      </c>
      <c r="AW159" s="15" t="s">
        <v>32</v>
      </c>
      <c r="AX159" s="15" t="s">
        <v>83</v>
      </c>
      <c r="AY159" s="271" t="s">
        <v>127</v>
      </c>
    </row>
    <row r="160" s="2" customFormat="1" ht="37.8" customHeight="1">
      <c r="A160" s="38"/>
      <c r="B160" s="39"/>
      <c r="C160" s="226" t="s">
        <v>178</v>
      </c>
      <c r="D160" s="226" t="s">
        <v>129</v>
      </c>
      <c r="E160" s="227" t="s">
        <v>179</v>
      </c>
      <c r="F160" s="228" t="s">
        <v>180</v>
      </c>
      <c r="G160" s="229" t="s">
        <v>181</v>
      </c>
      <c r="H160" s="230">
        <v>28</v>
      </c>
      <c r="I160" s="231"/>
      <c r="J160" s="232">
        <f>ROUND(I160*H160,2)</f>
        <v>0</v>
      </c>
      <c r="K160" s="228" t="s">
        <v>133</v>
      </c>
      <c r="L160" s="44"/>
      <c r="M160" s="233" t="s">
        <v>1</v>
      </c>
      <c r="N160" s="234" t="s">
        <v>41</v>
      </c>
      <c r="O160" s="91"/>
      <c r="P160" s="235">
        <f>O160*H160</f>
        <v>0</v>
      </c>
      <c r="Q160" s="235">
        <v>0</v>
      </c>
      <c r="R160" s="235">
        <f>Q160*H160</f>
        <v>0</v>
      </c>
      <c r="S160" s="235">
        <v>0</v>
      </c>
      <c r="T160" s="236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7" t="s">
        <v>134</v>
      </c>
      <c r="AT160" s="237" t="s">
        <v>129</v>
      </c>
      <c r="AU160" s="237" t="s">
        <v>85</v>
      </c>
      <c r="AY160" s="17" t="s">
        <v>127</v>
      </c>
      <c r="BE160" s="238">
        <f>IF(N160="základní",J160,0)</f>
        <v>0</v>
      </c>
      <c r="BF160" s="238">
        <f>IF(N160="snížená",J160,0)</f>
        <v>0</v>
      </c>
      <c r="BG160" s="238">
        <f>IF(N160="zákl. přenesená",J160,0)</f>
        <v>0</v>
      </c>
      <c r="BH160" s="238">
        <f>IF(N160="sníž. přenesená",J160,0)</f>
        <v>0</v>
      </c>
      <c r="BI160" s="238">
        <f>IF(N160="nulová",J160,0)</f>
        <v>0</v>
      </c>
      <c r="BJ160" s="17" t="s">
        <v>83</v>
      </c>
      <c r="BK160" s="238">
        <f>ROUND(I160*H160,2)</f>
        <v>0</v>
      </c>
      <c r="BL160" s="17" t="s">
        <v>134</v>
      </c>
      <c r="BM160" s="237" t="s">
        <v>182</v>
      </c>
    </row>
    <row r="161" s="13" customFormat="1">
      <c r="A161" s="13"/>
      <c r="B161" s="239"/>
      <c r="C161" s="240"/>
      <c r="D161" s="241" t="s">
        <v>136</v>
      </c>
      <c r="E161" s="242" t="s">
        <v>1</v>
      </c>
      <c r="F161" s="243" t="s">
        <v>183</v>
      </c>
      <c r="G161" s="240"/>
      <c r="H161" s="242" t="s">
        <v>1</v>
      </c>
      <c r="I161" s="244"/>
      <c r="J161" s="240"/>
      <c r="K161" s="240"/>
      <c r="L161" s="245"/>
      <c r="M161" s="246"/>
      <c r="N161" s="247"/>
      <c r="O161" s="247"/>
      <c r="P161" s="247"/>
      <c r="Q161" s="247"/>
      <c r="R161" s="247"/>
      <c r="S161" s="247"/>
      <c r="T161" s="248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9" t="s">
        <v>136</v>
      </c>
      <c r="AU161" s="249" t="s">
        <v>85</v>
      </c>
      <c r="AV161" s="13" t="s">
        <v>83</v>
      </c>
      <c r="AW161" s="13" t="s">
        <v>32</v>
      </c>
      <c r="AX161" s="13" t="s">
        <v>76</v>
      </c>
      <c r="AY161" s="249" t="s">
        <v>127</v>
      </c>
    </row>
    <row r="162" s="14" customFormat="1">
      <c r="A162" s="14"/>
      <c r="B162" s="250"/>
      <c r="C162" s="251"/>
      <c r="D162" s="241" t="s">
        <v>136</v>
      </c>
      <c r="E162" s="252" t="s">
        <v>1</v>
      </c>
      <c r="F162" s="253" t="s">
        <v>184</v>
      </c>
      <c r="G162" s="251"/>
      <c r="H162" s="254">
        <v>28</v>
      </c>
      <c r="I162" s="255"/>
      <c r="J162" s="251"/>
      <c r="K162" s="251"/>
      <c r="L162" s="256"/>
      <c r="M162" s="257"/>
      <c r="N162" s="258"/>
      <c r="O162" s="258"/>
      <c r="P162" s="258"/>
      <c r="Q162" s="258"/>
      <c r="R162" s="258"/>
      <c r="S162" s="258"/>
      <c r="T162" s="259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0" t="s">
        <v>136</v>
      </c>
      <c r="AU162" s="260" t="s">
        <v>85</v>
      </c>
      <c r="AV162" s="14" t="s">
        <v>85</v>
      </c>
      <c r="AW162" s="14" t="s">
        <v>32</v>
      </c>
      <c r="AX162" s="14" t="s">
        <v>76</v>
      </c>
      <c r="AY162" s="260" t="s">
        <v>127</v>
      </c>
    </row>
    <row r="163" s="15" customFormat="1">
      <c r="A163" s="15"/>
      <c r="B163" s="261"/>
      <c r="C163" s="262"/>
      <c r="D163" s="241" t="s">
        <v>136</v>
      </c>
      <c r="E163" s="263" t="s">
        <v>1</v>
      </c>
      <c r="F163" s="264" t="s">
        <v>139</v>
      </c>
      <c r="G163" s="262"/>
      <c r="H163" s="265">
        <v>28</v>
      </c>
      <c r="I163" s="266"/>
      <c r="J163" s="262"/>
      <c r="K163" s="262"/>
      <c r="L163" s="267"/>
      <c r="M163" s="268"/>
      <c r="N163" s="269"/>
      <c r="O163" s="269"/>
      <c r="P163" s="269"/>
      <c r="Q163" s="269"/>
      <c r="R163" s="269"/>
      <c r="S163" s="269"/>
      <c r="T163" s="270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1" t="s">
        <v>136</v>
      </c>
      <c r="AU163" s="271" t="s">
        <v>85</v>
      </c>
      <c r="AV163" s="15" t="s">
        <v>134</v>
      </c>
      <c r="AW163" s="15" t="s">
        <v>32</v>
      </c>
      <c r="AX163" s="15" t="s">
        <v>83</v>
      </c>
      <c r="AY163" s="271" t="s">
        <v>127</v>
      </c>
    </row>
    <row r="164" s="2" customFormat="1" ht="24.15" customHeight="1">
      <c r="A164" s="38"/>
      <c r="B164" s="39"/>
      <c r="C164" s="226" t="s">
        <v>185</v>
      </c>
      <c r="D164" s="226" t="s">
        <v>129</v>
      </c>
      <c r="E164" s="227" t="s">
        <v>186</v>
      </c>
      <c r="F164" s="228" t="s">
        <v>187</v>
      </c>
      <c r="G164" s="229" t="s">
        <v>181</v>
      </c>
      <c r="H164" s="230">
        <v>2.7999999999999998</v>
      </c>
      <c r="I164" s="231"/>
      <c r="J164" s="232">
        <f>ROUND(I164*H164,2)</f>
        <v>0</v>
      </c>
      <c r="K164" s="228" t="s">
        <v>133</v>
      </c>
      <c r="L164" s="44"/>
      <c r="M164" s="233" t="s">
        <v>1</v>
      </c>
      <c r="N164" s="234" t="s">
        <v>41</v>
      </c>
      <c r="O164" s="91"/>
      <c r="P164" s="235">
        <f>O164*H164</f>
        <v>0</v>
      </c>
      <c r="Q164" s="235">
        <v>0</v>
      </c>
      <c r="R164" s="235">
        <f>Q164*H164</f>
        <v>0</v>
      </c>
      <c r="S164" s="235">
        <v>0</v>
      </c>
      <c r="T164" s="236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7" t="s">
        <v>134</v>
      </c>
      <c r="AT164" s="237" t="s">
        <v>129</v>
      </c>
      <c r="AU164" s="237" t="s">
        <v>85</v>
      </c>
      <c r="AY164" s="17" t="s">
        <v>127</v>
      </c>
      <c r="BE164" s="238">
        <f>IF(N164="základní",J164,0)</f>
        <v>0</v>
      </c>
      <c r="BF164" s="238">
        <f>IF(N164="snížená",J164,0)</f>
        <v>0</v>
      </c>
      <c r="BG164" s="238">
        <f>IF(N164="zákl. přenesená",J164,0)</f>
        <v>0</v>
      </c>
      <c r="BH164" s="238">
        <f>IF(N164="sníž. přenesená",J164,0)</f>
        <v>0</v>
      </c>
      <c r="BI164" s="238">
        <f>IF(N164="nulová",J164,0)</f>
        <v>0</v>
      </c>
      <c r="BJ164" s="17" t="s">
        <v>83</v>
      </c>
      <c r="BK164" s="238">
        <f>ROUND(I164*H164,2)</f>
        <v>0</v>
      </c>
      <c r="BL164" s="17" t="s">
        <v>134</v>
      </c>
      <c r="BM164" s="237" t="s">
        <v>188</v>
      </c>
    </row>
    <row r="165" s="13" customFormat="1">
      <c r="A165" s="13"/>
      <c r="B165" s="239"/>
      <c r="C165" s="240"/>
      <c r="D165" s="241" t="s">
        <v>136</v>
      </c>
      <c r="E165" s="242" t="s">
        <v>1</v>
      </c>
      <c r="F165" s="243" t="s">
        <v>189</v>
      </c>
      <c r="G165" s="240"/>
      <c r="H165" s="242" t="s">
        <v>1</v>
      </c>
      <c r="I165" s="244"/>
      <c r="J165" s="240"/>
      <c r="K165" s="240"/>
      <c r="L165" s="245"/>
      <c r="M165" s="246"/>
      <c r="N165" s="247"/>
      <c r="O165" s="247"/>
      <c r="P165" s="247"/>
      <c r="Q165" s="247"/>
      <c r="R165" s="247"/>
      <c r="S165" s="247"/>
      <c r="T165" s="248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9" t="s">
        <v>136</v>
      </c>
      <c r="AU165" s="249" t="s">
        <v>85</v>
      </c>
      <c r="AV165" s="13" t="s">
        <v>83</v>
      </c>
      <c r="AW165" s="13" t="s">
        <v>32</v>
      </c>
      <c r="AX165" s="13" t="s">
        <v>76</v>
      </c>
      <c r="AY165" s="249" t="s">
        <v>127</v>
      </c>
    </row>
    <row r="166" s="14" customFormat="1">
      <c r="A166" s="14"/>
      <c r="B166" s="250"/>
      <c r="C166" s="251"/>
      <c r="D166" s="241" t="s">
        <v>136</v>
      </c>
      <c r="E166" s="252" t="s">
        <v>1</v>
      </c>
      <c r="F166" s="253" t="s">
        <v>190</v>
      </c>
      <c r="G166" s="251"/>
      <c r="H166" s="254">
        <v>2.7999999999999998</v>
      </c>
      <c r="I166" s="255"/>
      <c r="J166" s="251"/>
      <c r="K166" s="251"/>
      <c r="L166" s="256"/>
      <c r="M166" s="257"/>
      <c r="N166" s="258"/>
      <c r="O166" s="258"/>
      <c r="P166" s="258"/>
      <c r="Q166" s="258"/>
      <c r="R166" s="258"/>
      <c r="S166" s="258"/>
      <c r="T166" s="259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0" t="s">
        <v>136</v>
      </c>
      <c r="AU166" s="260" t="s">
        <v>85</v>
      </c>
      <c r="AV166" s="14" t="s">
        <v>85</v>
      </c>
      <c r="AW166" s="14" t="s">
        <v>32</v>
      </c>
      <c r="AX166" s="14" t="s">
        <v>76</v>
      </c>
      <c r="AY166" s="260" t="s">
        <v>127</v>
      </c>
    </row>
    <row r="167" s="15" customFormat="1">
      <c r="A167" s="15"/>
      <c r="B167" s="261"/>
      <c r="C167" s="262"/>
      <c r="D167" s="241" t="s">
        <v>136</v>
      </c>
      <c r="E167" s="263" t="s">
        <v>1</v>
      </c>
      <c r="F167" s="264" t="s">
        <v>139</v>
      </c>
      <c r="G167" s="262"/>
      <c r="H167" s="265">
        <v>2.7999999999999998</v>
      </c>
      <c r="I167" s="266"/>
      <c r="J167" s="262"/>
      <c r="K167" s="262"/>
      <c r="L167" s="267"/>
      <c r="M167" s="268"/>
      <c r="N167" s="269"/>
      <c r="O167" s="269"/>
      <c r="P167" s="269"/>
      <c r="Q167" s="269"/>
      <c r="R167" s="269"/>
      <c r="S167" s="269"/>
      <c r="T167" s="270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1" t="s">
        <v>136</v>
      </c>
      <c r="AU167" s="271" t="s">
        <v>85</v>
      </c>
      <c r="AV167" s="15" t="s">
        <v>134</v>
      </c>
      <c r="AW167" s="15" t="s">
        <v>32</v>
      </c>
      <c r="AX167" s="15" t="s">
        <v>83</v>
      </c>
      <c r="AY167" s="271" t="s">
        <v>127</v>
      </c>
    </row>
    <row r="168" s="2" customFormat="1" ht="37.8" customHeight="1">
      <c r="A168" s="38"/>
      <c r="B168" s="39"/>
      <c r="C168" s="226" t="s">
        <v>144</v>
      </c>
      <c r="D168" s="226" t="s">
        <v>129</v>
      </c>
      <c r="E168" s="227" t="s">
        <v>191</v>
      </c>
      <c r="F168" s="228" t="s">
        <v>192</v>
      </c>
      <c r="G168" s="229" t="s">
        <v>181</v>
      </c>
      <c r="H168" s="230">
        <v>28</v>
      </c>
      <c r="I168" s="231"/>
      <c r="J168" s="232">
        <f>ROUND(I168*H168,2)</f>
        <v>0</v>
      </c>
      <c r="K168" s="228" t="s">
        <v>133</v>
      </c>
      <c r="L168" s="44"/>
      <c r="M168" s="233" t="s">
        <v>1</v>
      </c>
      <c r="N168" s="234" t="s">
        <v>41</v>
      </c>
      <c r="O168" s="91"/>
      <c r="P168" s="235">
        <f>O168*H168</f>
        <v>0</v>
      </c>
      <c r="Q168" s="235">
        <v>0</v>
      </c>
      <c r="R168" s="235">
        <f>Q168*H168</f>
        <v>0</v>
      </c>
      <c r="S168" s="235">
        <v>0</v>
      </c>
      <c r="T168" s="236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7" t="s">
        <v>134</v>
      </c>
      <c r="AT168" s="237" t="s">
        <v>129</v>
      </c>
      <c r="AU168" s="237" t="s">
        <v>85</v>
      </c>
      <c r="AY168" s="17" t="s">
        <v>127</v>
      </c>
      <c r="BE168" s="238">
        <f>IF(N168="základní",J168,0)</f>
        <v>0</v>
      </c>
      <c r="BF168" s="238">
        <f>IF(N168="snížená",J168,0)</f>
        <v>0</v>
      </c>
      <c r="BG168" s="238">
        <f>IF(N168="zákl. přenesená",J168,0)</f>
        <v>0</v>
      </c>
      <c r="BH168" s="238">
        <f>IF(N168="sníž. přenesená",J168,0)</f>
        <v>0</v>
      </c>
      <c r="BI168" s="238">
        <f>IF(N168="nulová",J168,0)</f>
        <v>0</v>
      </c>
      <c r="BJ168" s="17" t="s">
        <v>83</v>
      </c>
      <c r="BK168" s="238">
        <f>ROUND(I168*H168,2)</f>
        <v>0</v>
      </c>
      <c r="BL168" s="17" t="s">
        <v>134</v>
      </c>
      <c r="BM168" s="237" t="s">
        <v>193</v>
      </c>
    </row>
    <row r="169" s="13" customFormat="1">
      <c r="A169" s="13"/>
      <c r="B169" s="239"/>
      <c r="C169" s="240"/>
      <c r="D169" s="241" t="s">
        <v>136</v>
      </c>
      <c r="E169" s="242" t="s">
        <v>1</v>
      </c>
      <c r="F169" s="243" t="s">
        <v>183</v>
      </c>
      <c r="G169" s="240"/>
      <c r="H169" s="242" t="s">
        <v>1</v>
      </c>
      <c r="I169" s="244"/>
      <c r="J169" s="240"/>
      <c r="K169" s="240"/>
      <c r="L169" s="245"/>
      <c r="M169" s="246"/>
      <c r="N169" s="247"/>
      <c r="O169" s="247"/>
      <c r="P169" s="247"/>
      <c r="Q169" s="247"/>
      <c r="R169" s="247"/>
      <c r="S169" s="247"/>
      <c r="T169" s="24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9" t="s">
        <v>136</v>
      </c>
      <c r="AU169" s="249" t="s">
        <v>85</v>
      </c>
      <c r="AV169" s="13" t="s">
        <v>83</v>
      </c>
      <c r="AW169" s="13" t="s">
        <v>32</v>
      </c>
      <c r="AX169" s="13" t="s">
        <v>76</v>
      </c>
      <c r="AY169" s="249" t="s">
        <v>127</v>
      </c>
    </row>
    <row r="170" s="14" customFormat="1">
      <c r="A170" s="14"/>
      <c r="B170" s="250"/>
      <c r="C170" s="251"/>
      <c r="D170" s="241" t="s">
        <v>136</v>
      </c>
      <c r="E170" s="252" t="s">
        <v>1</v>
      </c>
      <c r="F170" s="253" t="s">
        <v>184</v>
      </c>
      <c r="G170" s="251"/>
      <c r="H170" s="254">
        <v>28</v>
      </c>
      <c r="I170" s="255"/>
      <c r="J170" s="251"/>
      <c r="K170" s="251"/>
      <c r="L170" s="256"/>
      <c r="M170" s="257"/>
      <c r="N170" s="258"/>
      <c r="O170" s="258"/>
      <c r="P170" s="258"/>
      <c r="Q170" s="258"/>
      <c r="R170" s="258"/>
      <c r="S170" s="258"/>
      <c r="T170" s="259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0" t="s">
        <v>136</v>
      </c>
      <c r="AU170" s="260" t="s">
        <v>85</v>
      </c>
      <c r="AV170" s="14" t="s">
        <v>85</v>
      </c>
      <c r="AW170" s="14" t="s">
        <v>32</v>
      </c>
      <c r="AX170" s="14" t="s">
        <v>76</v>
      </c>
      <c r="AY170" s="260" t="s">
        <v>127</v>
      </c>
    </row>
    <row r="171" s="15" customFormat="1">
      <c r="A171" s="15"/>
      <c r="B171" s="261"/>
      <c r="C171" s="262"/>
      <c r="D171" s="241" t="s">
        <v>136</v>
      </c>
      <c r="E171" s="263" t="s">
        <v>1</v>
      </c>
      <c r="F171" s="264" t="s">
        <v>139</v>
      </c>
      <c r="G171" s="262"/>
      <c r="H171" s="265">
        <v>28</v>
      </c>
      <c r="I171" s="266"/>
      <c r="J171" s="262"/>
      <c r="K171" s="262"/>
      <c r="L171" s="267"/>
      <c r="M171" s="268"/>
      <c r="N171" s="269"/>
      <c r="O171" s="269"/>
      <c r="P171" s="269"/>
      <c r="Q171" s="269"/>
      <c r="R171" s="269"/>
      <c r="S171" s="269"/>
      <c r="T171" s="270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1" t="s">
        <v>136</v>
      </c>
      <c r="AU171" s="271" t="s">
        <v>85</v>
      </c>
      <c r="AV171" s="15" t="s">
        <v>134</v>
      </c>
      <c r="AW171" s="15" t="s">
        <v>32</v>
      </c>
      <c r="AX171" s="15" t="s">
        <v>83</v>
      </c>
      <c r="AY171" s="271" t="s">
        <v>127</v>
      </c>
    </row>
    <row r="172" s="2" customFormat="1" ht="37.8" customHeight="1">
      <c r="A172" s="38"/>
      <c r="B172" s="39"/>
      <c r="C172" s="226" t="s">
        <v>8</v>
      </c>
      <c r="D172" s="226" t="s">
        <v>129</v>
      </c>
      <c r="E172" s="227" t="s">
        <v>194</v>
      </c>
      <c r="F172" s="228" t="s">
        <v>195</v>
      </c>
      <c r="G172" s="229" t="s">
        <v>181</v>
      </c>
      <c r="H172" s="230">
        <v>140</v>
      </c>
      <c r="I172" s="231"/>
      <c r="J172" s="232">
        <f>ROUND(I172*H172,2)</f>
        <v>0</v>
      </c>
      <c r="K172" s="228" t="s">
        <v>133</v>
      </c>
      <c r="L172" s="44"/>
      <c r="M172" s="233" t="s">
        <v>1</v>
      </c>
      <c r="N172" s="234" t="s">
        <v>41</v>
      </c>
      <c r="O172" s="91"/>
      <c r="P172" s="235">
        <f>O172*H172</f>
        <v>0</v>
      </c>
      <c r="Q172" s="235">
        <v>0</v>
      </c>
      <c r="R172" s="235">
        <f>Q172*H172</f>
        <v>0</v>
      </c>
      <c r="S172" s="235">
        <v>0</v>
      </c>
      <c r="T172" s="236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37" t="s">
        <v>134</v>
      </c>
      <c r="AT172" s="237" t="s">
        <v>129</v>
      </c>
      <c r="AU172" s="237" t="s">
        <v>85</v>
      </c>
      <c r="AY172" s="17" t="s">
        <v>127</v>
      </c>
      <c r="BE172" s="238">
        <f>IF(N172="základní",J172,0)</f>
        <v>0</v>
      </c>
      <c r="BF172" s="238">
        <f>IF(N172="snížená",J172,0)</f>
        <v>0</v>
      </c>
      <c r="BG172" s="238">
        <f>IF(N172="zákl. přenesená",J172,0)</f>
        <v>0</v>
      </c>
      <c r="BH172" s="238">
        <f>IF(N172="sníž. přenesená",J172,0)</f>
        <v>0</v>
      </c>
      <c r="BI172" s="238">
        <f>IF(N172="nulová",J172,0)</f>
        <v>0</v>
      </c>
      <c r="BJ172" s="17" t="s">
        <v>83</v>
      </c>
      <c r="BK172" s="238">
        <f>ROUND(I172*H172,2)</f>
        <v>0</v>
      </c>
      <c r="BL172" s="17" t="s">
        <v>134</v>
      </c>
      <c r="BM172" s="237" t="s">
        <v>196</v>
      </c>
    </row>
    <row r="173" s="13" customFormat="1">
      <c r="A173" s="13"/>
      <c r="B173" s="239"/>
      <c r="C173" s="240"/>
      <c r="D173" s="241" t="s">
        <v>136</v>
      </c>
      <c r="E173" s="242" t="s">
        <v>1</v>
      </c>
      <c r="F173" s="243" t="s">
        <v>197</v>
      </c>
      <c r="G173" s="240"/>
      <c r="H173" s="242" t="s">
        <v>1</v>
      </c>
      <c r="I173" s="244"/>
      <c r="J173" s="240"/>
      <c r="K173" s="240"/>
      <c r="L173" s="245"/>
      <c r="M173" s="246"/>
      <c r="N173" s="247"/>
      <c r="O173" s="247"/>
      <c r="P173" s="247"/>
      <c r="Q173" s="247"/>
      <c r="R173" s="247"/>
      <c r="S173" s="247"/>
      <c r="T173" s="248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9" t="s">
        <v>136</v>
      </c>
      <c r="AU173" s="249" t="s">
        <v>85</v>
      </c>
      <c r="AV173" s="13" t="s">
        <v>83</v>
      </c>
      <c r="AW173" s="13" t="s">
        <v>32</v>
      </c>
      <c r="AX173" s="13" t="s">
        <v>76</v>
      </c>
      <c r="AY173" s="249" t="s">
        <v>127</v>
      </c>
    </row>
    <row r="174" s="14" customFormat="1">
      <c r="A174" s="14"/>
      <c r="B174" s="250"/>
      <c r="C174" s="251"/>
      <c r="D174" s="241" t="s">
        <v>136</v>
      </c>
      <c r="E174" s="252" t="s">
        <v>1</v>
      </c>
      <c r="F174" s="253" t="s">
        <v>198</v>
      </c>
      <c r="G174" s="251"/>
      <c r="H174" s="254">
        <v>140</v>
      </c>
      <c r="I174" s="255"/>
      <c r="J174" s="251"/>
      <c r="K174" s="251"/>
      <c r="L174" s="256"/>
      <c r="M174" s="257"/>
      <c r="N174" s="258"/>
      <c r="O174" s="258"/>
      <c r="P174" s="258"/>
      <c r="Q174" s="258"/>
      <c r="R174" s="258"/>
      <c r="S174" s="258"/>
      <c r="T174" s="259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0" t="s">
        <v>136</v>
      </c>
      <c r="AU174" s="260" t="s">
        <v>85</v>
      </c>
      <c r="AV174" s="14" t="s">
        <v>85</v>
      </c>
      <c r="AW174" s="14" t="s">
        <v>32</v>
      </c>
      <c r="AX174" s="14" t="s">
        <v>76</v>
      </c>
      <c r="AY174" s="260" t="s">
        <v>127</v>
      </c>
    </row>
    <row r="175" s="15" customFormat="1">
      <c r="A175" s="15"/>
      <c r="B175" s="261"/>
      <c r="C175" s="262"/>
      <c r="D175" s="241" t="s">
        <v>136</v>
      </c>
      <c r="E175" s="263" t="s">
        <v>1</v>
      </c>
      <c r="F175" s="264" t="s">
        <v>139</v>
      </c>
      <c r="G175" s="262"/>
      <c r="H175" s="265">
        <v>140</v>
      </c>
      <c r="I175" s="266"/>
      <c r="J175" s="262"/>
      <c r="K175" s="262"/>
      <c r="L175" s="267"/>
      <c r="M175" s="268"/>
      <c r="N175" s="269"/>
      <c r="O175" s="269"/>
      <c r="P175" s="269"/>
      <c r="Q175" s="269"/>
      <c r="R175" s="269"/>
      <c r="S175" s="269"/>
      <c r="T175" s="270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71" t="s">
        <v>136</v>
      </c>
      <c r="AU175" s="271" t="s">
        <v>85</v>
      </c>
      <c r="AV175" s="15" t="s">
        <v>134</v>
      </c>
      <c r="AW175" s="15" t="s">
        <v>32</v>
      </c>
      <c r="AX175" s="15" t="s">
        <v>83</v>
      </c>
      <c r="AY175" s="271" t="s">
        <v>127</v>
      </c>
    </row>
    <row r="176" s="2" customFormat="1" ht="24.15" customHeight="1">
      <c r="A176" s="38"/>
      <c r="B176" s="39"/>
      <c r="C176" s="226" t="s">
        <v>199</v>
      </c>
      <c r="D176" s="226" t="s">
        <v>129</v>
      </c>
      <c r="E176" s="227" t="s">
        <v>200</v>
      </c>
      <c r="F176" s="228" t="s">
        <v>201</v>
      </c>
      <c r="G176" s="229" t="s">
        <v>202</v>
      </c>
      <c r="H176" s="230">
        <v>15.119999999999999</v>
      </c>
      <c r="I176" s="231"/>
      <c r="J176" s="232">
        <f>ROUND(I176*H176,2)</f>
        <v>0</v>
      </c>
      <c r="K176" s="228" t="s">
        <v>133</v>
      </c>
      <c r="L176" s="44"/>
      <c r="M176" s="233" t="s">
        <v>1</v>
      </c>
      <c r="N176" s="234" t="s">
        <v>41</v>
      </c>
      <c r="O176" s="91"/>
      <c r="P176" s="235">
        <f>O176*H176</f>
        <v>0</v>
      </c>
      <c r="Q176" s="235">
        <v>0</v>
      </c>
      <c r="R176" s="235">
        <f>Q176*H176</f>
        <v>0</v>
      </c>
      <c r="S176" s="235">
        <v>0</v>
      </c>
      <c r="T176" s="236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37" t="s">
        <v>134</v>
      </c>
      <c r="AT176" s="237" t="s">
        <v>129</v>
      </c>
      <c r="AU176" s="237" t="s">
        <v>85</v>
      </c>
      <c r="AY176" s="17" t="s">
        <v>127</v>
      </c>
      <c r="BE176" s="238">
        <f>IF(N176="základní",J176,0)</f>
        <v>0</v>
      </c>
      <c r="BF176" s="238">
        <f>IF(N176="snížená",J176,0)</f>
        <v>0</v>
      </c>
      <c r="BG176" s="238">
        <f>IF(N176="zákl. přenesená",J176,0)</f>
        <v>0</v>
      </c>
      <c r="BH176" s="238">
        <f>IF(N176="sníž. přenesená",J176,0)</f>
        <v>0</v>
      </c>
      <c r="BI176" s="238">
        <f>IF(N176="nulová",J176,0)</f>
        <v>0</v>
      </c>
      <c r="BJ176" s="17" t="s">
        <v>83</v>
      </c>
      <c r="BK176" s="238">
        <f>ROUND(I176*H176,2)</f>
        <v>0</v>
      </c>
      <c r="BL176" s="17" t="s">
        <v>134</v>
      </c>
      <c r="BM176" s="237" t="s">
        <v>203</v>
      </c>
    </row>
    <row r="177" s="13" customFormat="1">
      <c r="A177" s="13"/>
      <c r="B177" s="239"/>
      <c r="C177" s="240"/>
      <c r="D177" s="241" t="s">
        <v>136</v>
      </c>
      <c r="E177" s="242" t="s">
        <v>1</v>
      </c>
      <c r="F177" s="243" t="s">
        <v>204</v>
      </c>
      <c r="G177" s="240"/>
      <c r="H177" s="242" t="s">
        <v>1</v>
      </c>
      <c r="I177" s="244"/>
      <c r="J177" s="240"/>
      <c r="K177" s="240"/>
      <c r="L177" s="245"/>
      <c r="M177" s="246"/>
      <c r="N177" s="247"/>
      <c r="O177" s="247"/>
      <c r="P177" s="247"/>
      <c r="Q177" s="247"/>
      <c r="R177" s="247"/>
      <c r="S177" s="247"/>
      <c r="T177" s="248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9" t="s">
        <v>136</v>
      </c>
      <c r="AU177" s="249" t="s">
        <v>85</v>
      </c>
      <c r="AV177" s="13" t="s">
        <v>83</v>
      </c>
      <c r="AW177" s="13" t="s">
        <v>32</v>
      </c>
      <c r="AX177" s="13" t="s">
        <v>76</v>
      </c>
      <c r="AY177" s="249" t="s">
        <v>127</v>
      </c>
    </row>
    <row r="178" s="14" customFormat="1">
      <c r="A178" s="14"/>
      <c r="B178" s="250"/>
      <c r="C178" s="251"/>
      <c r="D178" s="241" t="s">
        <v>136</v>
      </c>
      <c r="E178" s="252" t="s">
        <v>1</v>
      </c>
      <c r="F178" s="253" t="s">
        <v>205</v>
      </c>
      <c r="G178" s="251"/>
      <c r="H178" s="254">
        <v>15.119999999999999</v>
      </c>
      <c r="I178" s="255"/>
      <c r="J178" s="251"/>
      <c r="K178" s="251"/>
      <c r="L178" s="256"/>
      <c r="M178" s="257"/>
      <c r="N178" s="258"/>
      <c r="O178" s="258"/>
      <c r="P178" s="258"/>
      <c r="Q178" s="258"/>
      <c r="R178" s="258"/>
      <c r="S178" s="258"/>
      <c r="T178" s="259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0" t="s">
        <v>136</v>
      </c>
      <c r="AU178" s="260" t="s">
        <v>85</v>
      </c>
      <c r="AV178" s="14" t="s">
        <v>85</v>
      </c>
      <c r="AW178" s="14" t="s">
        <v>32</v>
      </c>
      <c r="AX178" s="14" t="s">
        <v>76</v>
      </c>
      <c r="AY178" s="260" t="s">
        <v>127</v>
      </c>
    </row>
    <row r="179" s="15" customFormat="1">
      <c r="A179" s="15"/>
      <c r="B179" s="261"/>
      <c r="C179" s="262"/>
      <c r="D179" s="241" t="s">
        <v>136</v>
      </c>
      <c r="E179" s="263" t="s">
        <v>1</v>
      </c>
      <c r="F179" s="264" t="s">
        <v>139</v>
      </c>
      <c r="G179" s="262"/>
      <c r="H179" s="265">
        <v>15.119999999999999</v>
      </c>
      <c r="I179" s="266"/>
      <c r="J179" s="262"/>
      <c r="K179" s="262"/>
      <c r="L179" s="267"/>
      <c r="M179" s="268"/>
      <c r="N179" s="269"/>
      <c r="O179" s="269"/>
      <c r="P179" s="269"/>
      <c r="Q179" s="269"/>
      <c r="R179" s="269"/>
      <c r="S179" s="269"/>
      <c r="T179" s="270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1" t="s">
        <v>136</v>
      </c>
      <c r="AU179" s="271" t="s">
        <v>85</v>
      </c>
      <c r="AV179" s="15" t="s">
        <v>134</v>
      </c>
      <c r="AW179" s="15" t="s">
        <v>32</v>
      </c>
      <c r="AX179" s="15" t="s">
        <v>83</v>
      </c>
      <c r="AY179" s="271" t="s">
        <v>127</v>
      </c>
    </row>
    <row r="180" s="2" customFormat="1" ht="24.15" customHeight="1">
      <c r="A180" s="38"/>
      <c r="B180" s="39"/>
      <c r="C180" s="226" t="s">
        <v>206</v>
      </c>
      <c r="D180" s="226" t="s">
        <v>129</v>
      </c>
      <c r="E180" s="227" t="s">
        <v>207</v>
      </c>
      <c r="F180" s="228" t="s">
        <v>208</v>
      </c>
      <c r="G180" s="229" t="s">
        <v>202</v>
      </c>
      <c r="H180" s="230">
        <v>35.280000000000001</v>
      </c>
      <c r="I180" s="231"/>
      <c r="J180" s="232">
        <f>ROUND(I180*H180,2)</f>
        <v>0</v>
      </c>
      <c r="K180" s="228" t="s">
        <v>133</v>
      </c>
      <c r="L180" s="44"/>
      <c r="M180" s="233" t="s">
        <v>1</v>
      </c>
      <c r="N180" s="234" t="s">
        <v>41</v>
      </c>
      <c r="O180" s="91"/>
      <c r="P180" s="235">
        <f>O180*H180</f>
        <v>0</v>
      </c>
      <c r="Q180" s="235">
        <v>0</v>
      </c>
      <c r="R180" s="235">
        <f>Q180*H180</f>
        <v>0</v>
      </c>
      <c r="S180" s="235">
        <v>0</v>
      </c>
      <c r="T180" s="236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37" t="s">
        <v>134</v>
      </c>
      <c r="AT180" s="237" t="s">
        <v>129</v>
      </c>
      <c r="AU180" s="237" t="s">
        <v>85</v>
      </c>
      <c r="AY180" s="17" t="s">
        <v>127</v>
      </c>
      <c r="BE180" s="238">
        <f>IF(N180="základní",J180,0)</f>
        <v>0</v>
      </c>
      <c r="BF180" s="238">
        <f>IF(N180="snížená",J180,0)</f>
        <v>0</v>
      </c>
      <c r="BG180" s="238">
        <f>IF(N180="zákl. přenesená",J180,0)</f>
        <v>0</v>
      </c>
      <c r="BH180" s="238">
        <f>IF(N180="sníž. přenesená",J180,0)</f>
        <v>0</v>
      </c>
      <c r="BI180" s="238">
        <f>IF(N180="nulová",J180,0)</f>
        <v>0</v>
      </c>
      <c r="BJ180" s="17" t="s">
        <v>83</v>
      </c>
      <c r="BK180" s="238">
        <f>ROUND(I180*H180,2)</f>
        <v>0</v>
      </c>
      <c r="BL180" s="17" t="s">
        <v>134</v>
      </c>
      <c r="BM180" s="237" t="s">
        <v>209</v>
      </c>
    </row>
    <row r="181" s="13" customFormat="1">
      <c r="A181" s="13"/>
      <c r="B181" s="239"/>
      <c r="C181" s="240"/>
      <c r="D181" s="241" t="s">
        <v>136</v>
      </c>
      <c r="E181" s="242" t="s">
        <v>1</v>
      </c>
      <c r="F181" s="243" t="s">
        <v>210</v>
      </c>
      <c r="G181" s="240"/>
      <c r="H181" s="242" t="s">
        <v>1</v>
      </c>
      <c r="I181" s="244"/>
      <c r="J181" s="240"/>
      <c r="K181" s="240"/>
      <c r="L181" s="245"/>
      <c r="M181" s="246"/>
      <c r="N181" s="247"/>
      <c r="O181" s="247"/>
      <c r="P181" s="247"/>
      <c r="Q181" s="247"/>
      <c r="R181" s="247"/>
      <c r="S181" s="247"/>
      <c r="T181" s="248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9" t="s">
        <v>136</v>
      </c>
      <c r="AU181" s="249" t="s">
        <v>85</v>
      </c>
      <c r="AV181" s="13" t="s">
        <v>83</v>
      </c>
      <c r="AW181" s="13" t="s">
        <v>32</v>
      </c>
      <c r="AX181" s="13" t="s">
        <v>76</v>
      </c>
      <c r="AY181" s="249" t="s">
        <v>127</v>
      </c>
    </row>
    <row r="182" s="14" customFormat="1">
      <c r="A182" s="14"/>
      <c r="B182" s="250"/>
      <c r="C182" s="251"/>
      <c r="D182" s="241" t="s">
        <v>136</v>
      </c>
      <c r="E182" s="252" t="s">
        <v>1</v>
      </c>
      <c r="F182" s="253" t="s">
        <v>211</v>
      </c>
      <c r="G182" s="251"/>
      <c r="H182" s="254">
        <v>35.280000000000001</v>
      </c>
      <c r="I182" s="255"/>
      <c r="J182" s="251"/>
      <c r="K182" s="251"/>
      <c r="L182" s="256"/>
      <c r="M182" s="257"/>
      <c r="N182" s="258"/>
      <c r="O182" s="258"/>
      <c r="P182" s="258"/>
      <c r="Q182" s="258"/>
      <c r="R182" s="258"/>
      <c r="S182" s="258"/>
      <c r="T182" s="259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0" t="s">
        <v>136</v>
      </c>
      <c r="AU182" s="260" t="s">
        <v>85</v>
      </c>
      <c r="AV182" s="14" t="s">
        <v>85</v>
      </c>
      <c r="AW182" s="14" t="s">
        <v>32</v>
      </c>
      <c r="AX182" s="14" t="s">
        <v>76</v>
      </c>
      <c r="AY182" s="260" t="s">
        <v>127</v>
      </c>
    </row>
    <row r="183" s="15" customFormat="1">
      <c r="A183" s="15"/>
      <c r="B183" s="261"/>
      <c r="C183" s="262"/>
      <c r="D183" s="241" t="s">
        <v>136</v>
      </c>
      <c r="E183" s="263" t="s">
        <v>1</v>
      </c>
      <c r="F183" s="264" t="s">
        <v>139</v>
      </c>
      <c r="G183" s="262"/>
      <c r="H183" s="265">
        <v>35.280000000000001</v>
      </c>
      <c r="I183" s="266"/>
      <c r="J183" s="262"/>
      <c r="K183" s="262"/>
      <c r="L183" s="267"/>
      <c r="M183" s="268"/>
      <c r="N183" s="269"/>
      <c r="O183" s="269"/>
      <c r="P183" s="269"/>
      <c r="Q183" s="269"/>
      <c r="R183" s="269"/>
      <c r="S183" s="269"/>
      <c r="T183" s="270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71" t="s">
        <v>136</v>
      </c>
      <c r="AU183" s="271" t="s">
        <v>85</v>
      </c>
      <c r="AV183" s="15" t="s">
        <v>134</v>
      </c>
      <c r="AW183" s="15" t="s">
        <v>32</v>
      </c>
      <c r="AX183" s="15" t="s">
        <v>83</v>
      </c>
      <c r="AY183" s="271" t="s">
        <v>127</v>
      </c>
    </row>
    <row r="184" s="2" customFormat="1" ht="16.5" customHeight="1">
      <c r="A184" s="38"/>
      <c r="B184" s="39"/>
      <c r="C184" s="226" t="s">
        <v>212</v>
      </c>
      <c r="D184" s="226" t="s">
        <v>129</v>
      </c>
      <c r="E184" s="227" t="s">
        <v>213</v>
      </c>
      <c r="F184" s="228" t="s">
        <v>214</v>
      </c>
      <c r="G184" s="229" t="s">
        <v>181</v>
      </c>
      <c r="H184" s="230">
        <v>28</v>
      </c>
      <c r="I184" s="231"/>
      <c r="J184" s="232">
        <f>ROUND(I184*H184,2)</f>
        <v>0</v>
      </c>
      <c r="K184" s="228" t="s">
        <v>133</v>
      </c>
      <c r="L184" s="44"/>
      <c r="M184" s="233" t="s">
        <v>1</v>
      </c>
      <c r="N184" s="234" t="s">
        <v>41</v>
      </c>
      <c r="O184" s="91"/>
      <c r="P184" s="235">
        <f>O184*H184</f>
        <v>0</v>
      </c>
      <c r="Q184" s="235">
        <v>0</v>
      </c>
      <c r="R184" s="235">
        <f>Q184*H184</f>
        <v>0</v>
      </c>
      <c r="S184" s="235">
        <v>0</v>
      </c>
      <c r="T184" s="236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7" t="s">
        <v>134</v>
      </c>
      <c r="AT184" s="237" t="s">
        <v>129</v>
      </c>
      <c r="AU184" s="237" t="s">
        <v>85</v>
      </c>
      <c r="AY184" s="17" t="s">
        <v>127</v>
      </c>
      <c r="BE184" s="238">
        <f>IF(N184="základní",J184,0)</f>
        <v>0</v>
      </c>
      <c r="BF184" s="238">
        <f>IF(N184="snížená",J184,0)</f>
        <v>0</v>
      </c>
      <c r="BG184" s="238">
        <f>IF(N184="zákl. přenesená",J184,0)</f>
        <v>0</v>
      </c>
      <c r="BH184" s="238">
        <f>IF(N184="sníž. přenesená",J184,0)</f>
        <v>0</v>
      </c>
      <c r="BI184" s="238">
        <f>IF(N184="nulová",J184,0)</f>
        <v>0</v>
      </c>
      <c r="BJ184" s="17" t="s">
        <v>83</v>
      </c>
      <c r="BK184" s="238">
        <f>ROUND(I184*H184,2)</f>
        <v>0</v>
      </c>
      <c r="BL184" s="17" t="s">
        <v>134</v>
      </c>
      <c r="BM184" s="237" t="s">
        <v>215</v>
      </c>
    </row>
    <row r="185" s="13" customFormat="1">
      <c r="A185" s="13"/>
      <c r="B185" s="239"/>
      <c r="C185" s="240"/>
      <c r="D185" s="241" t="s">
        <v>136</v>
      </c>
      <c r="E185" s="242" t="s">
        <v>1</v>
      </c>
      <c r="F185" s="243" t="s">
        <v>183</v>
      </c>
      <c r="G185" s="240"/>
      <c r="H185" s="242" t="s">
        <v>1</v>
      </c>
      <c r="I185" s="244"/>
      <c r="J185" s="240"/>
      <c r="K185" s="240"/>
      <c r="L185" s="245"/>
      <c r="M185" s="246"/>
      <c r="N185" s="247"/>
      <c r="O185" s="247"/>
      <c r="P185" s="247"/>
      <c r="Q185" s="247"/>
      <c r="R185" s="247"/>
      <c r="S185" s="247"/>
      <c r="T185" s="248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9" t="s">
        <v>136</v>
      </c>
      <c r="AU185" s="249" t="s">
        <v>85</v>
      </c>
      <c r="AV185" s="13" t="s">
        <v>83</v>
      </c>
      <c r="AW185" s="13" t="s">
        <v>32</v>
      </c>
      <c r="AX185" s="13" t="s">
        <v>76</v>
      </c>
      <c r="AY185" s="249" t="s">
        <v>127</v>
      </c>
    </row>
    <row r="186" s="14" customFormat="1">
      <c r="A186" s="14"/>
      <c r="B186" s="250"/>
      <c r="C186" s="251"/>
      <c r="D186" s="241" t="s">
        <v>136</v>
      </c>
      <c r="E186" s="252" t="s">
        <v>1</v>
      </c>
      <c r="F186" s="253" t="s">
        <v>184</v>
      </c>
      <c r="G186" s="251"/>
      <c r="H186" s="254">
        <v>28</v>
      </c>
      <c r="I186" s="255"/>
      <c r="J186" s="251"/>
      <c r="K186" s="251"/>
      <c r="L186" s="256"/>
      <c r="M186" s="257"/>
      <c r="N186" s="258"/>
      <c r="O186" s="258"/>
      <c r="P186" s="258"/>
      <c r="Q186" s="258"/>
      <c r="R186" s="258"/>
      <c r="S186" s="258"/>
      <c r="T186" s="259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0" t="s">
        <v>136</v>
      </c>
      <c r="AU186" s="260" t="s">
        <v>85</v>
      </c>
      <c r="AV186" s="14" t="s">
        <v>85</v>
      </c>
      <c r="AW186" s="14" t="s">
        <v>32</v>
      </c>
      <c r="AX186" s="14" t="s">
        <v>76</v>
      </c>
      <c r="AY186" s="260" t="s">
        <v>127</v>
      </c>
    </row>
    <row r="187" s="15" customFormat="1">
      <c r="A187" s="15"/>
      <c r="B187" s="261"/>
      <c r="C187" s="262"/>
      <c r="D187" s="241" t="s">
        <v>136</v>
      </c>
      <c r="E187" s="263" t="s">
        <v>1</v>
      </c>
      <c r="F187" s="264" t="s">
        <v>139</v>
      </c>
      <c r="G187" s="262"/>
      <c r="H187" s="265">
        <v>28</v>
      </c>
      <c r="I187" s="266"/>
      <c r="J187" s="262"/>
      <c r="K187" s="262"/>
      <c r="L187" s="267"/>
      <c r="M187" s="268"/>
      <c r="N187" s="269"/>
      <c r="O187" s="269"/>
      <c r="P187" s="269"/>
      <c r="Q187" s="269"/>
      <c r="R187" s="269"/>
      <c r="S187" s="269"/>
      <c r="T187" s="270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71" t="s">
        <v>136</v>
      </c>
      <c r="AU187" s="271" t="s">
        <v>85</v>
      </c>
      <c r="AV187" s="15" t="s">
        <v>134</v>
      </c>
      <c r="AW187" s="15" t="s">
        <v>32</v>
      </c>
      <c r="AX187" s="15" t="s">
        <v>83</v>
      </c>
      <c r="AY187" s="271" t="s">
        <v>127</v>
      </c>
    </row>
    <row r="188" s="12" customFormat="1" ht="22.8" customHeight="1">
      <c r="A188" s="12"/>
      <c r="B188" s="210"/>
      <c r="C188" s="211"/>
      <c r="D188" s="212" t="s">
        <v>75</v>
      </c>
      <c r="E188" s="224" t="s">
        <v>178</v>
      </c>
      <c r="F188" s="224" t="s">
        <v>216</v>
      </c>
      <c r="G188" s="211"/>
      <c r="H188" s="211"/>
      <c r="I188" s="214"/>
      <c r="J188" s="225">
        <f>BK188</f>
        <v>0</v>
      </c>
      <c r="K188" s="211"/>
      <c r="L188" s="216"/>
      <c r="M188" s="217"/>
      <c r="N188" s="218"/>
      <c r="O188" s="218"/>
      <c r="P188" s="219">
        <f>SUM(P189:P212)</f>
        <v>0</v>
      </c>
      <c r="Q188" s="218"/>
      <c r="R188" s="219">
        <f>SUM(R189:R212)</f>
        <v>0.00809</v>
      </c>
      <c r="S188" s="218"/>
      <c r="T188" s="220">
        <f>SUM(T189:T212)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21" t="s">
        <v>83</v>
      </c>
      <c r="AT188" s="222" t="s">
        <v>75</v>
      </c>
      <c r="AU188" s="222" t="s">
        <v>83</v>
      </c>
      <c r="AY188" s="221" t="s">
        <v>127</v>
      </c>
      <c r="BK188" s="223">
        <f>SUM(BK189:BK212)</f>
        <v>0</v>
      </c>
    </row>
    <row r="189" s="2" customFormat="1" ht="24.15" customHeight="1">
      <c r="A189" s="38"/>
      <c r="B189" s="39"/>
      <c r="C189" s="226" t="s">
        <v>217</v>
      </c>
      <c r="D189" s="226" t="s">
        <v>129</v>
      </c>
      <c r="E189" s="227" t="s">
        <v>218</v>
      </c>
      <c r="F189" s="228" t="s">
        <v>219</v>
      </c>
      <c r="G189" s="229" t="s">
        <v>220</v>
      </c>
      <c r="H189" s="230">
        <v>212</v>
      </c>
      <c r="I189" s="231"/>
      <c r="J189" s="232">
        <f>ROUND(I189*H189,2)</f>
        <v>0</v>
      </c>
      <c r="K189" s="228" t="s">
        <v>133</v>
      </c>
      <c r="L189" s="44"/>
      <c r="M189" s="233" t="s">
        <v>1</v>
      </c>
      <c r="N189" s="234" t="s">
        <v>41</v>
      </c>
      <c r="O189" s="91"/>
      <c r="P189" s="235">
        <f>O189*H189</f>
        <v>0</v>
      </c>
      <c r="Q189" s="235">
        <v>0</v>
      </c>
      <c r="R189" s="235">
        <f>Q189*H189</f>
        <v>0</v>
      </c>
      <c r="S189" s="235">
        <v>0</v>
      </c>
      <c r="T189" s="236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37" t="s">
        <v>134</v>
      </c>
      <c r="AT189" s="237" t="s">
        <v>129</v>
      </c>
      <c r="AU189" s="237" t="s">
        <v>85</v>
      </c>
      <c r="AY189" s="17" t="s">
        <v>127</v>
      </c>
      <c r="BE189" s="238">
        <f>IF(N189="základní",J189,0)</f>
        <v>0</v>
      </c>
      <c r="BF189" s="238">
        <f>IF(N189="snížená",J189,0)</f>
        <v>0</v>
      </c>
      <c r="BG189" s="238">
        <f>IF(N189="zákl. přenesená",J189,0)</f>
        <v>0</v>
      </c>
      <c r="BH189" s="238">
        <f>IF(N189="sníž. přenesená",J189,0)</f>
        <v>0</v>
      </c>
      <c r="BI189" s="238">
        <f>IF(N189="nulová",J189,0)</f>
        <v>0</v>
      </c>
      <c r="BJ189" s="17" t="s">
        <v>83</v>
      </c>
      <c r="BK189" s="238">
        <f>ROUND(I189*H189,2)</f>
        <v>0</v>
      </c>
      <c r="BL189" s="17" t="s">
        <v>134</v>
      </c>
      <c r="BM189" s="237" t="s">
        <v>221</v>
      </c>
    </row>
    <row r="190" s="13" customFormat="1">
      <c r="A190" s="13"/>
      <c r="B190" s="239"/>
      <c r="C190" s="240"/>
      <c r="D190" s="241" t="s">
        <v>136</v>
      </c>
      <c r="E190" s="242" t="s">
        <v>1</v>
      </c>
      <c r="F190" s="243" t="s">
        <v>222</v>
      </c>
      <c r="G190" s="240"/>
      <c r="H190" s="242" t="s">
        <v>1</v>
      </c>
      <c r="I190" s="244"/>
      <c r="J190" s="240"/>
      <c r="K190" s="240"/>
      <c r="L190" s="245"/>
      <c r="M190" s="246"/>
      <c r="N190" s="247"/>
      <c r="O190" s="247"/>
      <c r="P190" s="247"/>
      <c r="Q190" s="247"/>
      <c r="R190" s="247"/>
      <c r="S190" s="247"/>
      <c r="T190" s="248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9" t="s">
        <v>136</v>
      </c>
      <c r="AU190" s="249" t="s">
        <v>85</v>
      </c>
      <c r="AV190" s="13" t="s">
        <v>83</v>
      </c>
      <c r="AW190" s="13" t="s">
        <v>32</v>
      </c>
      <c r="AX190" s="13" t="s">
        <v>76</v>
      </c>
      <c r="AY190" s="249" t="s">
        <v>127</v>
      </c>
    </row>
    <row r="191" s="14" customFormat="1">
      <c r="A191" s="14"/>
      <c r="B191" s="250"/>
      <c r="C191" s="251"/>
      <c r="D191" s="241" t="s">
        <v>136</v>
      </c>
      <c r="E191" s="252" t="s">
        <v>1</v>
      </c>
      <c r="F191" s="253" t="s">
        <v>223</v>
      </c>
      <c r="G191" s="251"/>
      <c r="H191" s="254">
        <v>212</v>
      </c>
      <c r="I191" s="255"/>
      <c r="J191" s="251"/>
      <c r="K191" s="251"/>
      <c r="L191" s="256"/>
      <c r="M191" s="257"/>
      <c r="N191" s="258"/>
      <c r="O191" s="258"/>
      <c r="P191" s="258"/>
      <c r="Q191" s="258"/>
      <c r="R191" s="258"/>
      <c r="S191" s="258"/>
      <c r="T191" s="259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0" t="s">
        <v>136</v>
      </c>
      <c r="AU191" s="260" t="s">
        <v>85</v>
      </c>
      <c r="AV191" s="14" t="s">
        <v>85</v>
      </c>
      <c r="AW191" s="14" t="s">
        <v>32</v>
      </c>
      <c r="AX191" s="14" t="s">
        <v>76</v>
      </c>
      <c r="AY191" s="260" t="s">
        <v>127</v>
      </c>
    </row>
    <row r="192" s="15" customFormat="1">
      <c r="A192" s="15"/>
      <c r="B192" s="261"/>
      <c r="C192" s="262"/>
      <c r="D192" s="241" t="s">
        <v>136</v>
      </c>
      <c r="E192" s="263" t="s">
        <v>1</v>
      </c>
      <c r="F192" s="264" t="s">
        <v>139</v>
      </c>
      <c r="G192" s="262"/>
      <c r="H192" s="265">
        <v>212</v>
      </c>
      <c r="I192" s="266"/>
      <c r="J192" s="262"/>
      <c r="K192" s="262"/>
      <c r="L192" s="267"/>
      <c r="M192" s="268"/>
      <c r="N192" s="269"/>
      <c r="O192" s="269"/>
      <c r="P192" s="269"/>
      <c r="Q192" s="269"/>
      <c r="R192" s="269"/>
      <c r="S192" s="269"/>
      <c r="T192" s="270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71" t="s">
        <v>136</v>
      </c>
      <c r="AU192" s="271" t="s">
        <v>85</v>
      </c>
      <c r="AV192" s="15" t="s">
        <v>134</v>
      </c>
      <c r="AW192" s="15" t="s">
        <v>32</v>
      </c>
      <c r="AX192" s="15" t="s">
        <v>83</v>
      </c>
      <c r="AY192" s="271" t="s">
        <v>127</v>
      </c>
    </row>
    <row r="193" s="2" customFormat="1" ht="24.15" customHeight="1">
      <c r="A193" s="38"/>
      <c r="B193" s="39"/>
      <c r="C193" s="226" t="s">
        <v>224</v>
      </c>
      <c r="D193" s="226" t="s">
        <v>129</v>
      </c>
      <c r="E193" s="227" t="s">
        <v>225</v>
      </c>
      <c r="F193" s="228" t="s">
        <v>226</v>
      </c>
      <c r="G193" s="229" t="s">
        <v>220</v>
      </c>
      <c r="H193" s="230">
        <v>35</v>
      </c>
      <c r="I193" s="231"/>
      <c r="J193" s="232">
        <f>ROUND(I193*H193,2)</f>
        <v>0</v>
      </c>
      <c r="K193" s="228" t="s">
        <v>133</v>
      </c>
      <c r="L193" s="44"/>
      <c r="M193" s="233" t="s">
        <v>1</v>
      </c>
      <c r="N193" s="234" t="s">
        <v>41</v>
      </c>
      <c r="O193" s="91"/>
      <c r="P193" s="235">
        <f>O193*H193</f>
        <v>0</v>
      </c>
      <c r="Q193" s="235">
        <v>0</v>
      </c>
      <c r="R193" s="235">
        <f>Q193*H193</f>
        <v>0</v>
      </c>
      <c r="S193" s="235">
        <v>0</v>
      </c>
      <c r="T193" s="236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37" t="s">
        <v>134</v>
      </c>
      <c r="AT193" s="237" t="s">
        <v>129</v>
      </c>
      <c r="AU193" s="237" t="s">
        <v>85</v>
      </c>
      <c r="AY193" s="17" t="s">
        <v>127</v>
      </c>
      <c r="BE193" s="238">
        <f>IF(N193="základní",J193,0)</f>
        <v>0</v>
      </c>
      <c r="BF193" s="238">
        <f>IF(N193="snížená",J193,0)</f>
        <v>0</v>
      </c>
      <c r="BG193" s="238">
        <f>IF(N193="zákl. přenesená",J193,0)</f>
        <v>0</v>
      </c>
      <c r="BH193" s="238">
        <f>IF(N193="sníž. přenesená",J193,0)</f>
        <v>0</v>
      </c>
      <c r="BI193" s="238">
        <f>IF(N193="nulová",J193,0)</f>
        <v>0</v>
      </c>
      <c r="BJ193" s="17" t="s">
        <v>83</v>
      </c>
      <c r="BK193" s="238">
        <f>ROUND(I193*H193,2)</f>
        <v>0</v>
      </c>
      <c r="BL193" s="17" t="s">
        <v>134</v>
      </c>
      <c r="BM193" s="237" t="s">
        <v>227</v>
      </c>
    </row>
    <row r="194" s="13" customFormat="1">
      <c r="A194" s="13"/>
      <c r="B194" s="239"/>
      <c r="C194" s="240"/>
      <c r="D194" s="241" t="s">
        <v>136</v>
      </c>
      <c r="E194" s="242" t="s">
        <v>1</v>
      </c>
      <c r="F194" s="243" t="s">
        <v>228</v>
      </c>
      <c r="G194" s="240"/>
      <c r="H194" s="242" t="s">
        <v>1</v>
      </c>
      <c r="I194" s="244"/>
      <c r="J194" s="240"/>
      <c r="K194" s="240"/>
      <c r="L194" s="245"/>
      <c r="M194" s="246"/>
      <c r="N194" s="247"/>
      <c r="O194" s="247"/>
      <c r="P194" s="247"/>
      <c r="Q194" s="247"/>
      <c r="R194" s="247"/>
      <c r="S194" s="247"/>
      <c r="T194" s="248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9" t="s">
        <v>136</v>
      </c>
      <c r="AU194" s="249" t="s">
        <v>85</v>
      </c>
      <c r="AV194" s="13" t="s">
        <v>83</v>
      </c>
      <c r="AW194" s="13" t="s">
        <v>32</v>
      </c>
      <c r="AX194" s="13" t="s">
        <v>76</v>
      </c>
      <c r="AY194" s="249" t="s">
        <v>127</v>
      </c>
    </row>
    <row r="195" s="14" customFormat="1">
      <c r="A195" s="14"/>
      <c r="B195" s="250"/>
      <c r="C195" s="251"/>
      <c r="D195" s="241" t="s">
        <v>136</v>
      </c>
      <c r="E195" s="252" t="s">
        <v>1</v>
      </c>
      <c r="F195" s="253" t="s">
        <v>229</v>
      </c>
      <c r="G195" s="251"/>
      <c r="H195" s="254">
        <v>35</v>
      </c>
      <c r="I195" s="255"/>
      <c r="J195" s="251"/>
      <c r="K195" s="251"/>
      <c r="L195" s="256"/>
      <c r="M195" s="257"/>
      <c r="N195" s="258"/>
      <c r="O195" s="258"/>
      <c r="P195" s="258"/>
      <c r="Q195" s="258"/>
      <c r="R195" s="258"/>
      <c r="S195" s="258"/>
      <c r="T195" s="259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0" t="s">
        <v>136</v>
      </c>
      <c r="AU195" s="260" t="s">
        <v>85</v>
      </c>
      <c r="AV195" s="14" t="s">
        <v>85</v>
      </c>
      <c r="AW195" s="14" t="s">
        <v>32</v>
      </c>
      <c r="AX195" s="14" t="s">
        <v>76</v>
      </c>
      <c r="AY195" s="260" t="s">
        <v>127</v>
      </c>
    </row>
    <row r="196" s="15" customFormat="1">
      <c r="A196" s="15"/>
      <c r="B196" s="261"/>
      <c r="C196" s="262"/>
      <c r="D196" s="241" t="s">
        <v>136</v>
      </c>
      <c r="E196" s="263" t="s">
        <v>1</v>
      </c>
      <c r="F196" s="264" t="s">
        <v>139</v>
      </c>
      <c r="G196" s="262"/>
      <c r="H196" s="265">
        <v>35</v>
      </c>
      <c r="I196" s="266"/>
      <c r="J196" s="262"/>
      <c r="K196" s="262"/>
      <c r="L196" s="267"/>
      <c r="M196" s="268"/>
      <c r="N196" s="269"/>
      <c r="O196" s="269"/>
      <c r="P196" s="269"/>
      <c r="Q196" s="269"/>
      <c r="R196" s="269"/>
      <c r="S196" s="269"/>
      <c r="T196" s="270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71" t="s">
        <v>136</v>
      </c>
      <c r="AU196" s="271" t="s">
        <v>85</v>
      </c>
      <c r="AV196" s="15" t="s">
        <v>134</v>
      </c>
      <c r="AW196" s="15" t="s">
        <v>32</v>
      </c>
      <c r="AX196" s="15" t="s">
        <v>83</v>
      </c>
      <c r="AY196" s="271" t="s">
        <v>127</v>
      </c>
    </row>
    <row r="197" s="2" customFormat="1" ht="24.15" customHeight="1">
      <c r="A197" s="38"/>
      <c r="B197" s="39"/>
      <c r="C197" s="226" t="s">
        <v>230</v>
      </c>
      <c r="D197" s="226" t="s">
        <v>129</v>
      </c>
      <c r="E197" s="227" t="s">
        <v>231</v>
      </c>
      <c r="F197" s="228" t="s">
        <v>232</v>
      </c>
      <c r="G197" s="229" t="s">
        <v>220</v>
      </c>
      <c r="H197" s="230">
        <v>492</v>
      </c>
      <c r="I197" s="231"/>
      <c r="J197" s="232">
        <f>ROUND(I197*H197,2)</f>
        <v>0</v>
      </c>
      <c r="K197" s="228" t="s">
        <v>133</v>
      </c>
      <c r="L197" s="44"/>
      <c r="M197" s="233" t="s">
        <v>1</v>
      </c>
      <c r="N197" s="234" t="s">
        <v>41</v>
      </c>
      <c r="O197" s="91"/>
      <c r="P197" s="235">
        <f>O197*H197</f>
        <v>0</v>
      </c>
      <c r="Q197" s="235">
        <v>0</v>
      </c>
      <c r="R197" s="235">
        <f>Q197*H197</f>
        <v>0</v>
      </c>
      <c r="S197" s="235">
        <v>0</v>
      </c>
      <c r="T197" s="236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7" t="s">
        <v>134</v>
      </c>
      <c r="AT197" s="237" t="s">
        <v>129</v>
      </c>
      <c r="AU197" s="237" t="s">
        <v>85</v>
      </c>
      <c r="AY197" s="17" t="s">
        <v>127</v>
      </c>
      <c r="BE197" s="238">
        <f>IF(N197="základní",J197,0)</f>
        <v>0</v>
      </c>
      <c r="BF197" s="238">
        <f>IF(N197="snížená",J197,0)</f>
        <v>0</v>
      </c>
      <c r="BG197" s="238">
        <f>IF(N197="zákl. přenesená",J197,0)</f>
        <v>0</v>
      </c>
      <c r="BH197" s="238">
        <f>IF(N197="sníž. přenesená",J197,0)</f>
        <v>0</v>
      </c>
      <c r="BI197" s="238">
        <f>IF(N197="nulová",J197,0)</f>
        <v>0</v>
      </c>
      <c r="BJ197" s="17" t="s">
        <v>83</v>
      </c>
      <c r="BK197" s="238">
        <f>ROUND(I197*H197,2)</f>
        <v>0</v>
      </c>
      <c r="BL197" s="17" t="s">
        <v>134</v>
      </c>
      <c r="BM197" s="237" t="s">
        <v>233</v>
      </c>
    </row>
    <row r="198" s="13" customFormat="1">
      <c r="A198" s="13"/>
      <c r="B198" s="239"/>
      <c r="C198" s="240"/>
      <c r="D198" s="241" t="s">
        <v>136</v>
      </c>
      <c r="E198" s="242" t="s">
        <v>1</v>
      </c>
      <c r="F198" s="243" t="s">
        <v>234</v>
      </c>
      <c r="G198" s="240"/>
      <c r="H198" s="242" t="s">
        <v>1</v>
      </c>
      <c r="I198" s="244"/>
      <c r="J198" s="240"/>
      <c r="K198" s="240"/>
      <c r="L198" s="245"/>
      <c r="M198" s="246"/>
      <c r="N198" s="247"/>
      <c r="O198" s="247"/>
      <c r="P198" s="247"/>
      <c r="Q198" s="247"/>
      <c r="R198" s="247"/>
      <c r="S198" s="247"/>
      <c r="T198" s="24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9" t="s">
        <v>136</v>
      </c>
      <c r="AU198" s="249" t="s">
        <v>85</v>
      </c>
      <c r="AV198" s="13" t="s">
        <v>83</v>
      </c>
      <c r="AW198" s="13" t="s">
        <v>32</v>
      </c>
      <c r="AX198" s="13" t="s">
        <v>76</v>
      </c>
      <c r="AY198" s="249" t="s">
        <v>127</v>
      </c>
    </row>
    <row r="199" s="14" customFormat="1">
      <c r="A199" s="14"/>
      <c r="B199" s="250"/>
      <c r="C199" s="251"/>
      <c r="D199" s="241" t="s">
        <v>136</v>
      </c>
      <c r="E199" s="252" t="s">
        <v>1</v>
      </c>
      <c r="F199" s="253" t="s">
        <v>235</v>
      </c>
      <c r="G199" s="251"/>
      <c r="H199" s="254">
        <v>492</v>
      </c>
      <c r="I199" s="255"/>
      <c r="J199" s="251"/>
      <c r="K199" s="251"/>
      <c r="L199" s="256"/>
      <c r="M199" s="257"/>
      <c r="N199" s="258"/>
      <c r="O199" s="258"/>
      <c r="P199" s="258"/>
      <c r="Q199" s="258"/>
      <c r="R199" s="258"/>
      <c r="S199" s="258"/>
      <c r="T199" s="259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0" t="s">
        <v>136</v>
      </c>
      <c r="AU199" s="260" t="s">
        <v>85</v>
      </c>
      <c r="AV199" s="14" t="s">
        <v>85</v>
      </c>
      <c r="AW199" s="14" t="s">
        <v>32</v>
      </c>
      <c r="AX199" s="14" t="s">
        <v>76</v>
      </c>
      <c r="AY199" s="260" t="s">
        <v>127</v>
      </c>
    </row>
    <row r="200" s="15" customFormat="1">
      <c r="A200" s="15"/>
      <c r="B200" s="261"/>
      <c r="C200" s="262"/>
      <c r="D200" s="241" t="s">
        <v>136</v>
      </c>
      <c r="E200" s="263" t="s">
        <v>1</v>
      </c>
      <c r="F200" s="264" t="s">
        <v>139</v>
      </c>
      <c r="G200" s="262"/>
      <c r="H200" s="265">
        <v>492</v>
      </c>
      <c r="I200" s="266"/>
      <c r="J200" s="262"/>
      <c r="K200" s="262"/>
      <c r="L200" s="267"/>
      <c r="M200" s="268"/>
      <c r="N200" s="269"/>
      <c r="O200" s="269"/>
      <c r="P200" s="269"/>
      <c r="Q200" s="269"/>
      <c r="R200" s="269"/>
      <c r="S200" s="269"/>
      <c r="T200" s="270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71" t="s">
        <v>136</v>
      </c>
      <c r="AU200" s="271" t="s">
        <v>85</v>
      </c>
      <c r="AV200" s="15" t="s">
        <v>134</v>
      </c>
      <c r="AW200" s="15" t="s">
        <v>32</v>
      </c>
      <c r="AX200" s="15" t="s">
        <v>83</v>
      </c>
      <c r="AY200" s="271" t="s">
        <v>127</v>
      </c>
    </row>
    <row r="201" s="2" customFormat="1" ht="16.5" customHeight="1">
      <c r="A201" s="38"/>
      <c r="B201" s="39"/>
      <c r="C201" s="226" t="s">
        <v>236</v>
      </c>
      <c r="D201" s="226" t="s">
        <v>129</v>
      </c>
      <c r="E201" s="227" t="s">
        <v>237</v>
      </c>
      <c r="F201" s="228" t="s">
        <v>238</v>
      </c>
      <c r="G201" s="229" t="s">
        <v>220</v>
      </c>
      <c r="H201" s="230">
        <v>492</v>
      </c>
      <c r="I201" s="231"/>
      <c r="J201" s="232">
        <f>ROUND(I201*H201,2)</f>
        <v>0</v>
      </c>
      <c r="K201" s="228" t="s">
        <v>133</v>
      </c>
      <c r="L201" s="44"/>
      <c r="M201" s="233" t="s">
        <v>1</v>
      </c>
      <c r="N201" s="234" t="s">
        <v>41</v>
      </c>
      <c r="O201" s="91"/>
      <c r="P201" s="235">
        <f>O201*H201</f>
        <v>0</v>
      </c>
      <c r="Q201" s="235">
        <v>0</v>
      </c>
      <c r="R201" s="235">
        <f>Q201*H201</f>
        <v>0</v>
      </c>
      <c r="S201" s="235">
        <v>0</v>
      </c>
      <c r="T201" s="236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7" t="s">
        <v>134</v>
      </c>
      <c r="AT201" s="237" t="s">
        <v>129</v>
      </c>
      <c r="AU201" s="237" t="s">
        <v>85</v>
      </c>
      <c r="AY201" s="17" t="s">
        <v>127</v>
      </c>
      <c r="BE201" s="238">
        <f>IF(N201="základní",J201,0)</f>
        <v>0</v>
      </c>
      <c r="BF201" s="238">
        <f>IF(N201="snížená",J201,0)</f>
        <v>0</v>
      </c>
      <c r="BG201" s="238">
        <f>IF(N201="zákl. přenesená",J201,0)</f>
        <v>0</v>
      </c>
      <c r="BH201" s="238">
        <f>IF(N201="sníž. přenesená",J201,0)</f>
        <v>0</v>
      </c>
      <c r="BI201" s="238">
        <f>IF(N201="nulová",J201,0)</f>
        <v>0</v>
      </c>
      <c r="BJ201" s="17" t="s">
        <v>83</v>
      </c>
      <c r="BK201" s="238">
        <f>ROUND(I201*H201,2)</f>
        <v>0</v>
      </c>
      <c r="BL201" s="17" t="s">
        <v>134</v>
      </c>
      <c r="BM201" s="237" t="s">
        <v>239</v>
      </c>
    </row>
    <row r="202" s="13" customFormat="1">
      <c r="A202" s="13"/>
      <c r="B202" s="239"/>
      <c r="C202" s="240"/>
      <c r="D202" s="241" t="s">
        <v>136</v>
      </c>
      <c r="E202" s="242" t="s">
        <v>1</v>
      </c>
      <c r="F202" s="243" t="s">
        <v>234</v>
      </c>
      <c r="G202" s="240"/>
      <c r="H202" s="242" t="s">
        <v>1</v>
      </c>
      <c r="I202" s="244"/>
      <c r="J202" s="240"/>
      <c r="K202" s="240"/>
      <c r="L202" s="245"/>
      <c r="M202" s="246"/>
      <c r="N202" s="247"/>
      <c r="O202" s="247"/>
      <c r="P202" s="247"/>
      <c r="Q202" s="247"/>
      <c r="R202" s="247"/>
      <c r="S202" s="247"/>
      <c r="T202" s="248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9" t="s">
        <v>136</v>
      </c>
      <c r="AU202" s="249" t="s">
        <v>85</v>
      </c>
      <c r="AV202" s="13" t="s">
        <v>83</v>
      </c>
      <c r="AW202" s="13" t="s">
        <v>32</v>
      </c>
      <c r="AX202" s="13" t="s">
        <v>76</v>
      </c>
      <c r="AY202" s="249" t="s">
        <v>127</v>
      </c>
    </row>
    <row r="203" s="14" customFormat="1">
      <c r="A203" s="14"/>
      <c r="B203" s="250"/>
      <c r="C203" s="251"/>
      <c r="D203" s="241" t="s">
        <v>136</v>
      </c>
      <c r="E203" s="252" t="s">
        <v>1</v>
      </c>
      <c r="F203" s="253" t="s">
        <v>235</v>
      </c>
      <c r="G203" s="251"/>
      <c r="H203" s="254">
        <v>492</v>
      </c>
      <c r="I203" s="255"/>
      <c r="J203" s="251"/>
      <c r="K203" s="251"/>
      <c r="L203" s="256"/>
      <c r="M203" s="257"/>
      <c r="N203" s="258"/>
      <c r="O203" s="258"/>
      <c r="P203" s="258"/>
      <c r="Q203" s="258"/>
      <c r="R203" s="258"/>
      <c r="S203" s="258"/>
      <c r="T203" s="259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0" t="s">
        <v>136</v>
      </c>
      <c r="AU203" s="260" t="s">
        <v>85</v>
      </c>
      <c r="AV203" s="14" t="s">
        <v>85</v>
      </c>
      <c r="AW203" s="14" t="s">
        <v>32</v>
      </c>
      <c r="AX203" s="14" t="s">
        <v>76</v>
      </c>
      <c r="AY203" s="260" t="s">
        <v>127</v>
      </c>
    </row>
    <row r="204" s="15" customFormat="1">
      <c r="A204" s="15"/>
      <c r="B204" s="261"/>
      <c r="C204" s="262"/>
      <c r="D204" s="241" t="s">
        <v>136</v>
      </c>
      <c r="E204" s="263" t="s">
        <v>1</v>
      </c>
      <c r="F204" s="264" t="s">
        <v>139</v>
      </c>
      <c r="G204" s="262"/>
      <c r="H204" s="265">
        <v>492</v>
      </c>
      <c r="I204" s="266"/>
      <c r="J204" s="262"/>
      <c r="K204" s="262"/>
      <c r="L204" s="267"/>
      <c r="M204" s="268"/>
      <c r="N204" s="269"/>
      <c r="O204" s="269"/>
      <c r="P204" s="269"/>
      <c r="Q204" s="269"/>
      <c r="R204" s="269"/>
      <c r="S204" s="269"/>
      <c r="T204" s="270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71" t="s">
        <v>136</v>
      </c>
      <c r="AU204" s="271" t="s">
        <v>85</v>
      </c>
      <c r="AV204" s="15" t="s">
        <v>134</v>
      </c>
      <c r="AW204" s="15" t="s">
        <v>32</v>
      </c>
      <c r="AX204" s="15" t="s">
        <v>83</v>
      </c>
      <c r="AY204" s="271" t="s">
        <v>127</v>
      </c>
    </row>
    <row r="205" s="2" customFormat="1" ht="24.15" customHeight="1">
      <c r="A205" s="38"/>
      <c r="B205" s="39"/>
      <c r="C205" s="226" t="s">
        <v>240</v>
      </c>
      <c r="D205" s="226" t="s">
        <v>129</v>
      </c>
      <c r="E205" s="227" t="s">
        <v>241</v>
      </c>
      <c r="F205" s="228" t="s">
        <v>242</v>
      </c>
      <c r="G205" s="229" t="s">
        <v>220</v>
      </c>
      <c r="H205" s="230">
        <v>212</v>
      </c>
      <c r="I205" s="231"/>
      <c r="J205" s="232">
        <f>ROUND(I205*H205,2)</f>
        <v>0</v>
      </c>
      <c r="K205" s="228" t="s">
        <v>133</v>
      </c>
      <c r="L205" s="44"/>
      <c r="M205" s="233" t="s">
        <v>1</v>
      </c>
      <c r="N205" s="234" t="s">
        <v>41</v>
      </c>
      <c r="O205" s="91"/>
      <c r="P205" s="235">
        <f>O205*H205</f>
        <v>0</v>
      </c>
      <c r="Q205" s="235">
        <v>2.0000000000000002E-05</v>
      </c>
      <c r="R205" s="235">
        <f>Q205*H205</f>
        <v>0.0042400000000000007</v>
      </c>
      <c r="S205" s="235">
        <v>0</v>
      </c>
      <c r="T205" s="236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7" t="s">
        <v>134</v>
      </c>
      <c r="AT205" s="237" t="s">
        <v>129</v>
      </c>
      <c r="AU205" s="237" t="s">
        <v>85</v>
      </c>
      <c r="AY205" s="17" t="s">
        <v>127</v>
      </c>
      <c r="BE205" s="238">
        <f>IF(N205="základní",J205,0)</f>
        <v>0</v>
      </c>
      <c r="BF205" s="238">
        <f>IF(N205="snížená",J205,0)</f>
        <v>0</v>
      </c>
      <c r="BG205" s="238">
        <f>IF(N205="zákl. přenesená",J205,0)</f>
        <v>0</v>
      </c>
      <c r="BH205" s="238">
        <f>IF(N205="sníž. přenesená",J205,0)</f>
        <v>0</v>
      </c>
      <c r="BI205" s="238">
        <f>IF(N205="nulová",J205,0)</f>
        <v>0</v>
      </c>
      <c r="BJ205" s="17" t="s">
        <v>83</v>
      </c>
      <c r="BK205" s="238">
        <f>ROUND(I205*H205,2)</f>
        <v>0</v>
      </c>
      <c r="BL205" s="17" t="s">
        <v>134</v>
      </c>
      <c r="BM205" s="237" t="s">
        <v>243</v>
      </c>
    </row>
    <row r="206" s="13" customFormat="1">
      <c r="A206" s="13"/>
      <c r="B206" s="239"/>
      <c r="C206" s="240"/>
      <c r="D206" s="241" t="s">
        <v>136</v>
      </c>
      <c r="E206" s="242" t="s">
        <v>1</v>
      </c>
      <c r="F206" s="243" t="s">
        <v>244</v>
      </c>
      <c r="G206" s="240"/>
      <c r="H206" s="242" t="s">
        <v>1</v>
      </c>
      <c r="I206" s="244"/>
      <c r="J206" s="240"/>
      <c r="K206" s="240"/>
      <c r="L206" s="245"/>
      <c r="M206" s="246"/>
      <c r="N206" s="247"/>
      <c r="O206" s="247"/>
      <c r="P206" s="247"/>
      <c r="Q206" s="247"/>
      <c r="R206" s="247"/>
      <c r="S206" s="247"/>
      <c r="T206" s="248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9" t="s">
        <v>136</v>
      </c>
      <c r="AU206" s="249" t="s">
        <v>85</v>
      </c>
      <c r="AV206" s="13" t="s">
        <v>83</v>
      </c>
      <c r="AW206" s="13" t="s">
        <v>32</v>
      </c>
      <c r="AX206" s="13" t="s">
        <v>76</v>
      </c>
      <c r="AY206" s="249" t="s">
        <v>127</v>
      </c>
    </row>
    <row r="207" s="14" customFormat="1">
      <c r="A207" s="14"/>
      <c r="B207" s="250"/>
      <c r="C207" s="251"/>
      <c r="D207" s="241" t="s">
        <v>136</v>
      </c>
      <c r="E207" s="252" t="s">
        <v>1</v>
      </c>
      <c r="F207" s="253" t="s">
        <v>223</v>
      </c>
      <c r="G207" s="251"/>
      <c r="H207" s="254">
        <v>212</v>
      </c>
      <c r="I207" s="255"/>
      <c r="J207" s="251"/>
      <c r="K207" s="251"/>
      <c r="L207" s="256"/>
      <c r="M207" s="257"/>
      <c r="N207" s="258"/>
      <c r="O207" s="258"/>
      <c r="P207" s="258"/>
      <c r="Q207" s="258"/>
      <c r="R207" s="258"/>
      <c r="S207" s="258"/>
      <c r="T207" s="259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0" t="s">
        <v>136</v>
      </c>
      <c r="AU207" s="260" t="s">
        <v>85</v>
      </c>
      <c r="AV207" s="14" t="s">
        <v>85</v>
      </c>
      <c r="AW207" s="14" t="s">
        <v>32</v>
      </c>
      <c r="AX207" s="14" t="s">
        <v>76</v>
      </c>
      <c r="AY207" s="260" t="s">
        <v>127</v>
      </c>
    </row>
    <row r="208" s="15" customFormat="1">
      <c r="A208" s="15"/>
      <c r="B208" s="261"/>
      <c r="C208" s="262"/>
      <c r="D208" s="241" t="s">
        <v>136</v>
      </c>
      <c r="E208" s="263" t="s">
        <v>1</v>
      </c>
      <c r="F208" s="264" t="s">
        <v>139</v>
      </c>
      <c r="G208" s="262"/>
      <c r="H208" s="265">
        <v>212</v>
      </c>
      <c r="I208" s="266"/>
      <c r="J208" s="262"/>
      <c r="K208" s="262"/>
      <c r="L208" s="267"/>
      <c r="M208" s="268"/>
      <c r="N208" s="269"/>
      <c r="O208" s="269"/>
      <c r="P208" s="269"/>
      <c r="Q208" s="269"/>
      <c r="R208" s="269"/>
      <c r="S208" s="269"/>
      <c r="T208" s="270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71" t="s">
        <v>136</v>
      </c>
      <c r="AU208" s="271" t="s">
        <v>85</v>
      </c>
      <c r="AV208" s="15" t="s">
        <v>134</v>
      </c>
      <c r="AW208" s="15" t="s">
        <v>32</v>
      </c>
      <c r="AX208" s="15" t="s">
        <v>83</v>
      </c>
      <c r="AY208" s="271" t="s">
        <v>127</v>
      </c>
    </row>
    <row r="209" s="2" customFormat="1" ht="24.15" customHeight="1">
      <c r="A209" s="38"/>
      <c r="B209" s="39"/>
      <c r="C209" s="226" t="s">
        <v>7</v>
      </c>
      <c r="D209" s="226" t="s">
        <v>129</v>
      </c>
      <c r="E209" s="227" t="s">
        <v>245</v>
      </c>
      <c r="F209" s="228" t="s">
        <v>246</v>
      </c>
      <c r="G209" s="229" t="s">
        <v>220</v>
      </c>
      <c r="H209" s="230">
        <v>35</v>
      </c>
      <c r="I209" s="231"/>
      <c r="J209" s="232">
        <f>ROUND(I209*H209,2)</f>
        <v>0</v>
      </c>
      <c r="K209" s="228" t="s">
        <v>133</v>
      </c>
      <c r="L209" s="44"/>
      <c r="M209" s="233" t="s">
        <v>1</v>
      </c>
      <c r="N209" s="234" t="s">
        <v>41</v>
      </c>
      <c r="O209" s="91"/>
      <c r="P209" s="235">
        <f>O209*H209</f>
        <v>0</v>
      </c>
      <c r="Q209" s="235">
        <v>0.00011</v>
      </c>
      <c r="R209" s="235">
        <f>Q209*H209</f>
        <v>0.0038500000000000001</v>
      </c>
      <c r="S209" s="235">
        <v>0</v>
      </c>
      <c r="T209" s="236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37" t="s">
        <v>134</v>
      </c>
      <c r="AT209" s="237" t="s">
        <v>129</v>
      </c>
      <c r="AU209" s="237" t="s">
        <v>85</v>
      </c>
      <c r="AY209" s="17" t="s">
        <v>127</v>
      </c>
      <c r="BE209" s="238">
        <f>IF(N209="základní",J209,0)</f>
        <v>0</v>
      </c>
      <c r="BF209" s="238">
        <f>IF(N209="snížená",J209,0)</f>
        <v>0</v>
      </c>
      <c r="BG209" s="238">
        <f>IF(N209="zákl. přenesená",J209,0)</f>
        <v>0</v>
      </c>
      <c r="BH209" s="238">
        <f>IF(N209="sníž. přenesená",J209,0)</f>
        <v>0</v>
      </c>
      <c r="BI209" s="238">
        <f>IF(N209="nulová",J209,0)</f>
        <v>0</v>
      </c>
      <c r="BJ209" s="17" t="s">
        <v>83</v>
      </c>
      <c r="BK209" s="238">
        <f>ROUND(I209*H209,2)</f>
        <v>0</v>
      </c>
      <c r="BL209" s="17" t="s">
        <v>134</v>
      </c>
      <c r="BM209" s="237" t="s">
        <v>247</v>
      </c>
    </row>
    <row r="210" s="13" customFormat="1">
      <c r="A210" s="13"/>
      <c r="B210" s="239"/>
      <c r="C210" s="240"/>
      <c r="D210" s="241" t="s">
        <v>136</v>
      </c>
      <c r="E210" s="242" t="s">
        <v>1</v>
      </c>
      <c r="F210" s="243" t="s">
        <v>248</v>
      </c>
      <c r="G210" s="240"/>
      <c r="H210" s="242" t="s">
        <v>1</v>
      </c>
      <c r="I210" s="244"/>
      <c r="J210" s="240"/>
      <c r="K210" s="240"/>
      <c r="L210" s="245"/>
      <c r="M210" s="246"/>
      <c r="N210" s="247"/>
      <c r="O210" s="247"/>
      <c r="P210" s="247"/>
      <c r="Q210" s="247"/>
      <c r="R210" s="247"/>
      <c r="S210" s="247"/>
      <c r="T210" s="248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9" t="s">
        <v>136</v>
      </c>
      <c r="AU210" s="249" t="s">
        <v>85</v>
      </c>
      <c r="AV210" s="13" t="s">
        <v>83</v>
      </c>
      <c r="AW210" s="13" t="s">
        <v>32</v>
      </c>
      <c r="AX210" s="13" t="s">
        <v>76</v>
      </c>
      <c r="AY210" s="249" t="s">
        <v>127</v>
      </c>
    </row>
    <row r="211" s="14" customFormat="1">
      <c r="A211" s="14"/>
      <c r="B211" s="250"/>
      <c r="C211" s="251"/>
      <c r="D211" s="241" t="s">
        <v>136</v>
      </c>
      <c r="E211" s="252" t="s">
        <v>1</v>
      </c>
      <c r="F211" s="253" t="s">
        <v>229</v>
      </c>
      <c r="G211" s="251"/>
      <c r="H211" s="254">
        <v>35</v>
      </c>
      <c r="I211" s="255"/>
      <c r="J211" s="251"/>
      <c r="K211" s="251"/>
      <c r="L211" s="256"/>
      <c r="M211" s="257"/>
      <c r="N211" s="258"/>
      <c r="O211" s="258"/>
      <c r="P211" s="258"/>
      <c r="Q211" s="258"/>
      <c r="R211" s="258"/>
      <c r="S211" s="258"/>
      <c r="T211" s="259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0" t="s">
        <v>136</v>
      </c>
      <c r="AU211" s="260" t="s">
        <v>85</v>
      </c>
      <c r="AV211" s="14" t="s">
        <v>85</v>
      </c>
      <c r="AW211" s="14" t="s">
        <v>32</v>
      </c>
      <c r="AX211" s="14" t="s">
        <v>76</v>
      </c>
      <c r="AY211" s="260" t="s">
        <v>127</v>
      </c>
    </row>
    <row r="212" s="15" customFormat="1">
      <c r="A212" s="15"/>
      <c r="B212" s="261"/>
      <c r="C212" s="262"/>
      <c r="D212" s="241" t="s">
        <v>136</v>
      </c>
      <c r="E212" s="263" t="s">
        <v>1</v>
      </c>
      <c r="F212" s="264" t="s">
        <v>139</v>
      </c>
      <c r="G212" s="262"/>
      <c r="H212" s="265">
        <v>35</v>
      </c>
      <c r="I212" s="266"/>
      <c r="J212" s="262"/>
      <c r="K212" s="262"/>
      <c r="L212" s="267"/>
      <c r="M212" s="268"/>
      <c r="N212" s="269"/>
      <c r="O212" s="269"/>
      <c r="P212" s="269"/>
      <c r="Q212" s="269"/>
      <c r="R212" s="269"/>
      <c r="S212" s="269"/>
      <c r="T212" s="270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71" t="s">
        <v>136</v>
      </c>
      <c r="AU212" s="271" t="s">
        <v>85</v>
      </c>
      <c r="AV212" s="15" t="s">
        <v>134</v>
      </c>
      <c r="AW212" s="15" t="s">
        <v>32</v>
      </c>
      <c r="AX212" s="15" t="s">
        <v>83</v>
      </c>
      <c r="AY212" s="271" t="s">
        <v>127</v>
      </c>
    </row>
    <row r="213" s="12" customFormat="1" ht="22.8" customHeight="1">
      <c r="A213" s="12"/>
      <c r="B213" s="210"/>
      <c r="C213" s="211"/>
      <c r="D213" s="212" t="s">
        <v>75</v>
      </c>
      <c r="E213" s="224" t="s">
        <v>249</v>
      </c>
      <c r="F213" s="224" t="s">
        <v>250</v>
      </c>
      <c r="G213" s="211"/>
      <c r="H213" s="211"/>
      <c r="I213" s="214"/>
      <c r="J213" s="225">
        <f>BK213</f>
        <v>0</v>
      </c>
      <c r="K213" s="211"/>
      <c r="L213" s="216"/>
      <c r="M213" s="217"/>
      <c r="N213" s="218"/>
      <c r="O213" s="218"/>
      <c r="P213" s="219">
        <f>SUM(P214:P257)</f>
        <v>0</v>
      </c>
      <c r="Q213" s="218"/>
      <c r="R213" s="219">
        <f>SUM(R214:R257)</f>
        <v>0</v>
      </c>
      <c r="S213" s="218"/>
      <c r="T213" s="220">
        <f>SUM(T214:T257)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21" t="s">
        <v>83</v>
      </c>
      <c r="AT213" s="222" t="s">
        <v>75</v>
      </c>
      <c r="AU213" s="222" t="s">
        <v>83</v>
      </c>
      <c r="AY213" s="221" t="s">
        <v>127</v>
      </c>
      <c r="BK213" s="223">
        <f>SUM(BK214:BK257)</f>
        <v>0</v>
      </c>
    </row>
    <row r="214" s="2" customFormat="1" ht="21.75" customHeight="1">
      <c r="A214" s="38"/>
      <c r="B214" s="39"/>
      <c r="C214" s="226" t="s">
        <v>251</v>
      </c>
      <c r="D214" s="226" t="s">
        <v>129</v>
      </c>
      <c r="E214" s="227" t="s">
        <v>252</v>
      </c>
      <c r="F214" s="228" t="s">
        <v>253</v>
      </c>
      <c r="G214" s="229" t="s">
        <v>202</v>
      </c>
      <c r="H214" s="230">
        <v>521.24400000000003</v>
      </c>
      <c r="I214" s="231"/>
      <c r="J214" s="232">
        <f>ROUND(I214*H214,2)</f>
        <v>0</v>
      </c>
      <c r="K214" s="228" t="s">
        <v>133</v>
      </c>
      <c r="L214" s="44"/>
      <c r="M214" s="233" t="s">
        <v>1</v>
      </c>
      <c r="N214" s="234" t="s">
        <v>41</v>
      </c>
      <c r="O214" s="91"/>
      <c r="P214" s="235">
        <f>O214*H214</f>
        <v>0</v>
      </c>
      <c r="Q214" s="235">
        <v>0</v>
      </c>
      <c r="R214" s="235">
        <f>Q214*H214</f>
        <v>0</v>
      </c>
      <c r="S214" s="235">
        <v>0</v>
      </c>
      <c r="T214" s="236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37" t="s">
        <v>134</v>
      </c>
      <c r="AT214" s="237" t="s">
        <v>129</v>
      </c>
      <c r="AU214" s="237" t="s">
        <v>85</v>
      </c>
      <c r="AY214" s="17" t="s">
        <v>127</v>
      </c>
      <c r="BE214" s="238">
        <f>IF(N214="základní",J214,0)</f>
        <v>0</v>
      </c>
      <c r="BF214" s="238">
        <f>IF(N214="snížená",J214,0)</f>
        <v>0</v>
      </c>
      <c r="BG214" s="238">
        <f>IF(N214="zákl. přenesená",J214,0)</f>
        <v>0</v>
      </c>
      <c r="BH214" s="238">
        <f>IF(N214="sníž. přenesená",J214,0)</f>
        <v>0</v>
      </c>
      <c r="BI214" s="238">
        <f>IF(N214="nulová",J214,0)</f>
        <v>0</v>
      </c>
      <c r="BJ214" s="17" t="s">
        <v>83</v>
      </c>
      <c r="BK214" s="238">
        <f>ROUND(I214*H214,2)</f>
        <v>0</v>
      </c>
      <c r="BL214" s="17" t="s">
        <v>134</v>
      </c>
      <c r="BM214" s="237" t="s">
        <v>254</v>
      </c>
    </row>
    <row r="215" s="13" customFormat="1">
      <c r="A215" s="13"/>
      <c r="B215" s="239"/>
      <c r="C215" s="240"/>
      <c r="D215" s="241" t="s">
        <v>136</v>
      </c>
      <c r="E215" s="242" t="s">
        <v>1</v>
      </c>
      <c r="F215" s="243" t="s">
        <v>255</v>
      </c>
      <c r="G215" s="240"/>
      <c r="H215" s="242" t="s">
        <v>1</v>
      </c>
      <c r="I215" s="244"/>
      <c r="J215" s="240"/>
      <c r="K215" s="240"/>
      <c r="L215" s="245"/>
      <c r="M215" s="246"/>
      <c r="N215" s="247"/>
      <c r="O215" s="247"/>
      <c r="P215" s="247"/>
      <c r="Q215" s="247"/>
      <c r="R215" s="247"/>
      <c r="S215" s="247"/>
      <c r="T215" s="248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9" t="s">
        <v>136</v>
      </c>
      <c r="AU215" s="249" t="s">
        <v>85</v>
      </c>
      <c r="AV215" s="13" t="s">
        <v>83</v>
      </c>
      <c r="AW215" s="13" t="s">
        <v>32</v>
      </c>
      <c r="AX215" s="13" t="s">
        <v>76</v>
      </c>
      <c r="AY215" s="249" t="s">
        <v>127</v>
      </c>
    </row>
    <row r="216" s="14" customFormat="1">
      <c r="A216" s="14"/>
      <c r="B216" s="250"/>
      <c r="C216" s="251"/>
      <c r="D216" s="241" t="s">
        <v>136</v>
      </c>
      <c r="E216" s="252" t="s">
        <v>1</v>
      </c>
      <c r="F216" s="253" t="s">
        <v>256</v>
      </c>
      <c r="G216" s="251"/>
      <c r="H216" s="254">
        <v>521.24400000000003</v>
      </c>
      <c r="I216" s="255"/>
      <c r="J216" s="251"/>
      <c r="K216" s="251"/>
      <c r="L216" s="256"/>
      <c r="M216" s="257"/>
      <c r="N216" s="258"/>
      <c r="O216" s="258"/>
      <c r="P216" s="258"/>
      <c r="Q216" s="258"/>
      <c r="R216" s="258"/>
      <c r="S216" s="258"/>
      <c r="T216" s="259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0" t="s">
        <v>136</v>
      </c>
      <c r="AU216" s="260" t="s">
        <v>85</v>
      </c>
      <c r="AV216" s="14" t="s">
        <v>85</v>
      </c>
      <c r="AW216" s="14" t="s">
        <v>32</v>
      </c>
      <c r="AX216" s="14" t="s">
        <v>76</v>
      </c>
      <c r="AY216" s="260" t="s">
        <v>127</v>
      </c>
    </row>
    <row r="217" s="15" customFormat="1">
      <c r="A217" s="15"/>
      <c r="B217" s="261"/>
      <c r="C217" s="262"/>
      <c r="D217" s="241" t="s">
        <v>136</v>
      </c>
      <c r="E217" s="263" t="s">
        <v>1</v>
      </c>
      <c r="F217" s="264" t="s">
        <v>139</v>
      </c>
      <c r="G217" s="262"/>
      <c r="H217" s="265">
        <v>521.24400000000003</v>
      </c>
      <c r="I217" s="266"/>
      <c r="J217" s="262"/>
      <c r="K217" s="262"/>
      <c r="L217" s="267"/>
      <c r="M217" s="268"/>
      <c r="N217" s="269"/>
      <c r="O217" s="269"/>
      <c r="P217" s="269"/>
      <c r="Q217" s="269"/>
      <c r="R217" s="269"/>
      <c r="S217" s="269"/>
      <c r="T217" s="270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71" t="s">
        <v>136</v>
      </c>
      <c r="AU217" s="271" t="s">
        <v>85</v>
      </c>
      <c r="AV217" s="15" t="s">
        <v>134</v>
      </c>
      <c r="AW217" s="15" t="s">
        <v>32</v>
      </c>
      <c r="AX217" s="15" t="s">
        <v>83</v>
      </c>
      <c r="AY217" s="271" t="s">
        <v>127</v>
      </c>
    </row>
    <row r="218" s="2" customFormat="1" ht="21.75" customHeight="1">
      <c r="A218" s="38"/>
      <c r="B218" s="39"/>
      <c r="C218" s="226" t="s">
        <v>257</v>
      </c>
      <c r="D218" s="226" t="s">
        <v>129</v>
      </c>
      <c r="E218" s="227" t="s">
        <v>252</v>
      </c>
      <c r="F218" s="228" t="s">
        <v>253</v>
      </c>
      <c r="G218" s="229" t="s">
        <v>202</v>
      </c>
      <c r="H218" s="230">
        <v>184.67099999999999</v>
      </c>
      <c r="I218" s="231"/>
      <c r="J218" s="232">
        <f>ROUND(I218*H218,2)</f>
        <v>0</v>
      </c>
      <c r="K218" s="228" t="s">
        <v>133</v>
      </c>
      <c r="L218" s="44"/>
      <c r="M218" s="233" t="s">
        <v>1</v>
      </c>
      <c r="N218" s="234" t="s">
        <v>41</v>
      </c>
      <c r="O218" s="91"/>
      <c r="P218" s="235">
        <f>O218*H218</f>
        <v>0</v>
      </c>
      <c r="Q218" s="235">
        <v>0</v>
      </c>
      <c r="R218" s="235">
        <f>Q218*H218</f>
        <v>0</v>
      </c>
      <c r="S218" s="235">
        <v>0</v>
      </c>
      <c r="T218" s="236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37" t="s">
        <v>134</v>
      </c>
      <c r="AT218" s="237" t="s">
        <v>129</v>
      </c>
      <c r="AU218" s="237" t="s">
        <v>85</v>
      </c>
      <c r="AY218" s="17" t="s">
        <v>127</v>
      </c>
      <c r="BE218" s="238">
        <f>IF(N218="základní",J218,0)</f>
        <v>0</v>
      </c>
      <c r="BF218" s="238">
        <f>IF(N218="snížená",J218,0)</f>
        <v>0</v>
      </c>
      <c r="BG218" s="238">
        <f>IF(N218="zákl. přenesená",J218,0)</f>
        <v>0</v>
      </c>
      <c r="BH218" s="238">
        <f>IF(N218="sníž. přenesená",J218,0)</f>
        <v>0</v>
      </c>
      <c r="BI218" s="238">
        <f>IF(N218="nulová",J218,0)</f>
        <v>0</v>
      </c>
      <c r="BJ218" s="17" t="s">
        <v>83</v>
      </c>
      <c r="BK218" s="238">
        <f>ROUND(I218*H218,2)</f>
        <v>0</v>
      </c>
      <c r="BL218" s="17" t="s">
        <v>134</v>
      </c>
      <c r="BM218" s="237" t="s">
        <v>258</v>
      </c>
    </row>
    <row r="219" s="13" customFormat="1">
      <c r="A219" s="13"/>
      <c r="B219" s="239"/>
      <c r="C219" s="240"/>
      <c r="D219" s="241" t="s">
        <v>136</v>
      </c>
      <c r="E219" s="242" t="s">
        <v>1</v>
      </c>
      <c r="F219" s="243" t="s">
        <v>259</v>
      </c>
      <c r="G219" s="240"/>
      <c r="H219" s="242" t="s">
        <v>1</v>
      </c>
      <c r="I219" s="244"/>
      <c r="J219" s="240"/>
      <c r="K219" s="240"/>
      <c r="L219" s="245"/>
      <c r="M219" s="246"/>
      <c r="N219" s="247"/>
      <c r="O219" s="247"/>
      <c r="P219" s="247"/>
      <c r="Q219" s="247"/>
      <c r="R219" s="247"/>
      <c r="S219" s="247"/>
      <c r="T219" s="248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9" t="s">
        <v>136</v>
      </c>
      <c r="AU219" s="249" t="s">
        <v>85</v>
      </c>
      <c r="AV219" s="13" t="s">
        <v>83</v>
      </c>
      <c r="AW219" s="13" t="s">
        <v>32</v>
      </c>
      <c r="AX219" s="13" t="s">
        <v>76</v>
      </c>
      <c r="AY219" s="249" t="s">
        <v>127</v>
      </c>
    </row>
    <row r="220" s="14" customFormat="1">
      <c r="A220" s="14"/>
      <c r="B220" s="250"/>
      <c r="C220" s="251"/>
      <c r="D220" s="241" t="s">
        <v>136</v>
      </c>
      <c r="E220" s="252" t="s">
        <v>1</v>
      </c>
      <c r="F220" s="253" t="s">
        <v>260</v>
      </c>
      <c r="G220" s="251"/>
      <c r="H220" s="254">
        <v>184.67099999999999</v>
      </c>
      <c r="I220" s="255"/>
      <c r="J220" s="251"/>
      <c r="K220" s="251"/>
      <c r="L220" s="256"/>
      <c r="M220" s="257"/>
      <c r="N220" s="258"/>
      <c r="O220" s="258"/>
      <c r="P220" s="258"/>
      <c r="Q220" s="258"/>
      <c r="R220" s="258"/>
      <c r="S220" s="258"/>
      <c r="T220" s="259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0" t="s">
        <v>136</v>
      </c>
      <c r="AU220" s="260" t="s">
        <v>85</v>
      </c>
      <c r="AV220" s="14" t="s">
        <v>85</v>
      </c>
      <c r="AW220" s="14" t="s">
        <v>32</v>
      </c>
      <c r="AX220" s="14" t="s">
        <v>76</v>
      </c>
      <c r="AY220" s="260" t="s">
        <v>127</v>
      </c>
    </row>
    <row r="221" s="15" customFormat="1">
      <c r="A221" s="15"/>
      <c r="B221" s="261"/>
      <c r="C221" s="262"/>
      <c r="D221" s="241" t="s">
        <v>136</v>
      </c>
      <c r="E221" s="263" t="s">
        <v>1</v>
      </c>
      <c r="F221" s="264" t="s">
        <v>139</v>
      </c>
      <c r="G221" s="262"/>
      <c r="H221" s="265">
        <v>184.67099999999999</v>
      </c>
      <c r="I221" s="266"/>
      <c r="J221" s="262"/>
      <c r="K221" s="262"/>
      <c r="L221" s="267"/>
      <c r="M221" s="268"/>
      <c r="N221" s="269"/>
      <c r="O221" s="269"/>
      <c r="P221" s="269"/>
      <c r="Q221" s="269"/>
      <c r="R221" s="269"/>
      <c r="S221" s="269"/>
      <c r="T221" s="270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71" t="s">
        <v>136</v>
      </c>
      <c r="AU221" s="271" t="s">
        <v>85</v>
      </c>
      <c r="AV221" s="15" t="s">
        <v>134</v>
      </c>
      <c r="AW221" s="15" t="s">
        <v>32</v>
      </c>
      <c r="AX221" s="15" t="s">
        <v>83</v>
      </c>
      <c r="AY221" s="271" t="s">
        <v>127</v>
      </c>
    </row>
    <row r="222" s="2" customFormat="1" ht="24.15" customHeight="1">
      <c r="A222" s="38"/>
      <c r="B222" s="39"/>
      <c r="C222" s="226" t="s">
        <v>261</v>
      </c>
      <c r="D222" s="226" t="s">
        <v>129</v>
      </c>
      <c r="E222" s="227" t="s">
        <v>262</v>
      </c>
      <c r="F222" s="228" t="s">
        <v>263</v>
      </c>
      <c r="G222" s="229" t="s">
        <v>202</v>
      </c>
      <c r="H222" s="230">
        <v>7297.4160000000002</v>
      </c>
      <c r="I222" s="231"/>
      <c r="J222" s="232">
        <f>ROUND(I222*H222,2)</f>
        <v>0</v>
      </c>
      <c r="K222" s="228" t="s">
        <v>133</v>
      </c>
      <c r="L222" s="44"/>
      <c r="M222" s="233" t="s">
        <v>1</v>
      </c>
      <c r="N222" s="234" t="s">
        <v>41</v>
      </c>
      <c r="O222" s="91"/>
      <c r="P222" s="235">
        <f>O222*H222</f>
        <v>0</v>
      </c>
      <c r="Q222" s="235">
        <v>0</v>
      </c>
      <c r="R222" s="235">
        <f>Q222*H222</f>
        <v>0</v>
      </c>
      <c r="S222" s="235">
        <v>0</v>
      </c>
      <c r="T222" s="236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37" t="s">
        <v>134</v>
      </c>
      <c r="AT222" s="237" t="s">
        <v>129</v>
      </c>
      <c r="AU222" s="237" t="s">
        <v>85</v>
      </c>
      <c r="AY222" s="17" t="s">
        <v>127</v>
      </c>
      <c r="BE222" s="238">
        <f>IF(N222="základní",J222,0)</f>
        <v>0</v>
      </c>
      <c r="BF222" s="238">
        <f>IF(N222="snížená",J222,0)</f>
        <v>0</v>
      </c>
      <c r="BG222" s="238">
        <f>IF(N222="zákl. přenesená",J222,0)</f>
        <v>0</v>
      </c>
      <c r="BH222" s="238">
        <f>IF(N222="sníž. přenesená",J222,0)</f>
        <v>0</v>
      </c>
      <c r="BI222" s="238">
        <f>IF(N222="nulová",J222,0)</f>
        <v>0</v>
      </c>
      <c r="BJ222" s="17" t="s">
        <v>83</v>
      </c>
      <c r="BK222" s="238">
        <f>ROUND(I222*H222,2)</f>
        <v>0</v>
      </c>
      <c r="BL222" s="17" t="s">
        <v>134</v>
      </c>
      <c r="BM222" s="237" t="s">
        <v>264</v>
      </c>
    </row>
    <row r="223" s="13" customFormat="1">
      <c r="A223" s="13"/>
      <c r="B223" s="239"/>
      <c r="C223" s="240"/>
      <c r="D223" s="241" t="s">
        <v>136</v>
      </c>
      <c r="E223" s="242" t="s">
        <v>1</v>
      </c>
      <c r="F223" s="243" t="s">
        <v>265</v>
      </c>
      <c r="G223" s="240"/>
      <c r="H223" s="242" t="s">
        <v>1</v>
      </c>
      <c r="I223" s="244"/>
      <c r="J223" s="240"/>
      <c r="K223" s="240"/>
      <c r="L223" s="245"/>
      <c r="M223" s="246"/>
      <c r="N223" s="247"/>
      <c r="O223" s="247"/>
      <c r="P223" s="247"/>
      <c r="Q223" s="247"/>
      <c r="R223" s="247"/>
      <c r="S223" s="247"/>
      <c r="T223" s="248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9" t="s">
        <v>136</v>
      </c>
      <c r="AU223" s="249" t="s">
        <v>85</v>
      </c>
      <c r="AV223" s="13" t="s">
        <v>83</v>
      </c>
      <c r="AW223" s="13" t="s">
        <v>32</v>
      </c>
      <c r="AX223" s="13" t="s">
        <v>76</v>
      </c>
      <c r="AY223" s="249" t="s">
        <v>127</v>
      </c>
    </row>
    <row r="224" s="14" customFormat="1">
      <c r="A224" s="14"/>
      <c r="B224" s="250"/>
      <c r="C224" s="251"/>
      <c r="D224" s="241" t="s">
        <v>136</v>
      </c>
      <c r="E224" s="252" t="s">
        <v>1</v>
      </c>
      <c r="F224" s="253" t="s">
        <v>266</v>
      </c>
      <c r="G224" s="251"/>
      <c r="H224" s="254">
        <v>7297.4160000000002</v>
      </c>
      <c r="I224" s="255"/>
      <c r="J224" s="251"/>
      <c r="K224" s="251"/>
      <c r="L224" s="256"/>
      <c r="M224" s="257"/>
      <c r="N224" s="258"/>
      <c r="O224" s="258"/>
      <c r="P224" s="258"/>
      <c r="Q224" s="258"/>
      <c r="R224" s="258"/>
      <c r="S224" s="258"/>
      <c r="T224" s="259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0" t="s">
        <v>136</v>
      </c>
      <c r="AU224" s="260" t="s">
        <v>85</v>
      </c>
      <c r="AV224" s="14" t="s">
        <v>85</v>
      </c>
      <c r="AW224" s="14" t="s">
        <v>32</v>
      </c>
      <c r="AX224" s="14" t="s">
        <v>76</v>
      </c>
      <c r="AY224" s="260" t="s">
        <v>127</v>
      </c>
    </row>
    <row r="225" s="15" customFormat="1">
      <c r="A225" s="15"/>
      <c r="B225" s="261"/>
      <c r="C225" s="262"/>
      <c r="D225" s="241" t="s">
        <v>136</v>
      </c>
      <c r="E225" s="263" t="s">
        <v>1</v>
      </c>
      <c r="F225" s="264" t="s">
        <v>139</v>
      </c>
      <c r="G225" s="262"/>
      <c r="H225" s="265">
        <v>7297.4160000000002</v>
      </c>
      <c r="I225" s="266"/>
      <c r="J225" s="262"/>
      <c r="K225" s="262"/>
      <c r="L225" s="267"/>
      <c r="M225" s="268"/>
      <c r="N225" s="269"/>
      <c r="O225" s="269"/>
      <c r="P225" s="269"/>
      <c r="Q225" s="269"/>
      <c r="R225" s="269"/>
      <c r="S225" s="269"/>
      <c r="T225" s="270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71" t="s">
        <v>136</v>
      </c>
      <c r="AU225" s="271" t="s">
        <v>85</v>
      </c>
      <c r="AV225" s="15" t="s">
        <v>134</v>
      </c>
      <c r="AW225" s="15" t="s">
        <v>32</v>
      </c>
      <c r="AX225" s="15" t="s">
        <v>83</v>
      </c>
      <c r="AY225" s="271" t="s">
        <v>127</v>
      </c>
    </row>
    <row r="226" s="2" customFormat="1" ht="24.15" customHeight="1">
      <c r="A226" s="38"/>
      <c r="B226" s="39"/>
      <c r="C226" s="226" t="s">
        <v>267</v>
      </c>
      <c r="D226" s="226" t="s">
        <v>129</v>
      </c>
      <c r="E226" s="227" t="s">
        <v>262</v>
      </c>
      <c r="F226" s="228" t="s">
        <v>263</v>
      </c>
      <c r="G226" s="229" t="s">
        <v>202</v>
      </c>
      <c r="H226" s="230">
        <v>2585.3939999999998</v>
      </c>
      <c r="I226" s="231"/>
      <c r="J226" s="232">
        <f>ROUND(I226*H226,2)</f>
        <v>0</v>
      </c>
      <c r="K226" s="228" t="s">
        <v>133</v>
      </c>
      <c r="L226" s="44"/>
      <c r="M226" s="233" t="s">
        <v>1</v>
      </c>
      <c r="N226" s="234" t="s">
        <v>41</v>
      </c>
      <c r="O226" s="91"/>
      <c r="P226" s="235">
        <f>O226*H226</f>
        <v>0</v>
      </c>
      <c r="Q226" s="235">
        <v>0</v>
      </c>
      <c r="R226" s="235">
        <f>Q226*H226</f>
        <v>0</v>
      </c>
      <c r="S226" s="235">
        <v>0</v>
      </c>
      <c r="T226" s="236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37" t="s">
        <v>134</v>
      </c>
      <c r="AT226" s="237" t="s">
        <v>129</v>
      </c>
      <c r="AU226" s="237" t="s">
        <v>85</v>
      </c>
      <c r="AY226" s="17" t="s">
        <v>127</v>
      </c>
      <c r="BE226" s="238">
        <f>IF(N226="základní",J226,0)</f>
        <v>0</v>
      </c>
      <c r="BF226" s="238">
        <f>IF(N226="snížená",J226,0)</f>
        <v>0</v>
      </c>
      <c r="BG226" s="238">
        <f>IF(N226="zákl. přenesená",J226,0)</f>
        <v>0</v>
      </c>
      <c r="BH226" s="238">
        <f>IF(N226="sníž. přenesená",J226,0)</f>
        <v>0</v>
      </c>
      <c r="BI226" s="238">
        <f>IF(N226="nulová",J226,0)</f>
        <v>0</v>
      </c>
      <c r="BJ226" s="17" t="s">
        <v>83</v>
      </c>
      <c r="BK226" s="238">
        <f>ROUND(I226*H226,2)</f>
        <v>0</v>
      </c>
      <c r="BL226" s="17" t="s">
        <v>134</v>
      </c>
      <c r="BM226" s="237" t="s">
        <v>268</v>
      </c>
    </row>
    <row r="227" s="13" customFormat="1">
      <c r="A227" s="13"/>
      <c r="B227" s="239"/>
      <c r="C227" s="240"/>
      <c r="D227" s="241" t="s">
        <v>136</v>
      </c>
      <c r="E227" s="242" t="s">
        <v>1</v>
      </c>
      <c r="F227" s="243" t="s">
        <v>269</v>
      </c>
      <c r="G227" s="240"/>
      <c r="H227" s="242" t="s">
        <v>1</v>
      </c>
      <c r="I227" s="244"/>
      <c r="J227" s="240"/>
      <c r="K227" s="240"/>
      <c r="L227" s="245"/>
      <c r="M227" s="246"/>
      <c r="N227" s="247"/>
      <c r="O227" s="247"/>
      <c r="P227" s="247"/>
      <c r="Q227" s="247"/>
      <c r="R227" s="247"/>
      <c r="S227" s="247"/>
      <c r="T227" s="248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9" t="s">
        <v>136</v>
      </c>
      <c r="AU227" s="249" t="s">
        <v>85</v>
      </c>
      <c r="AV227" s="13" t="s">
        <v>83</v>
      </c>
      <c r="AW227" s="13" t="s">
        <v>32</v>
      </c>
      <c r="AX227" s="13" t="s">
        <v>76</v>
      </c>
      <c r="AY227" s="249" t="s">
        <v>127</v>
      </c>
    </row>
    <row r="228" s="14" customFormat="1">
      <c r="A228" s="14"/>
      <c r="B228" s="250"/>
      <c r="C228" s="251"/>
      <c r="D228" s="241" t="s">
        <v>136</v>
      </c>
      <c r="E228" s="252" t="s">
        <v>1</v>
      </c>
      <c r="F228" s="253" t="s">
        <v>270</v>
      </c>
      <c r="G228" s="251"/>
      <c r="H228" s="254">
        <v>2585.3939999999998</v>
      </c>
      <c r="I228" s="255"/>
      <c r="J228" s="251"/>
      <c r="K228" s="251"/>
      <c r="L228" s="256"/>
      <c r="M228" s="257"/>
      <c r="N228" s="258"/>
      <c r="O228" s="258"/>
      <c r="P228" s="258"/>
      <c r="Q228" s="258"/>
      <c r="R228" s="258"/>
      <c r="S228" s="258"/>
      <c r="T228" s="259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0" t="s">
        <v>136</v>
      </c>
      <c r="AU228" s="260" t="s">
        <v>85</v>
      </c>
      <c r="AV228" s="14" t="s">
        <v>85</v>
      </c>
      <c r="AW228" s="14" t="s">
        <v>32</v>
      </c>
      <c r="AX228" s="14" t="s">
        <v>76</v>
      </c>
      <c r="AY228" s="260" t="s">
        <v>127</v>
      </c>
    </row>
    <row r="229" s="15" customFormat="1">
      <c r="A229" s="15"/>
      <c r="B229" s="261"/>
      <c r="C229" s="262"/>
      <c r="D229" s="241" t="s">
        <v>136</v>
      </c>
      <c r="E229" s="263" t="s">
        <v>1</v>
      </c>
      <c r="F229" s="264" t="s">
        <v>139</v>
      </c>
      <c r="G229" s="262"/>
      <c r="H229" s="265">
        <v>2585.3939999999998</v>
      </c>
      <c r="I229" s="266"/>
      <c r="J229" s="262"/>
      <c r="K229" s="262"/>
      <c r="L229" s="267"/>
      <c r="M229" s="268"/>
      <c r="N229" s="269"/>
      <c r="O229" s="269"/>
      <c r="P229" s="269"/>
      <c r="Q229" s="269"/>
      <c r="R229" s="269"/>
      <c r="S229" s="269"/>
      <c r="T229" s="270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71" t="s">
        <v>136</v>
      </c>
      <c r="AU229" s="271" t="s">
        <v>85</v>
      </c>
      <c r="AV229" s="15" t="s">
        <v>134</v>
      </c>
      <c r="AW229" s="15" t="s">
        <v>32</v>
      </c>
      <c r="AX229" s="15" t="s">
        <v>83</v>
      </c>
      <c r="AY229" s="271" t="s">
        <v>127</v>
      </c>
    </row>
    <row r="230" s="2" customFormat="1" ht="24.15" customHeight="1">
      <c r="A230" s="38"/>
      <c r="B230" s="39"/>
      <c r="C230" s="226" t="s">
        <v>271</v>
      </c>
      <c r="D230" s="226" t="s">
        <v>129</v>
      </c>
      <c r="E230" s="227" t="s">
        <v>272</v>
      </c>
      <c r="F230" s="228" t="s">
        <v>273</v>
      </c>
      <c r="G230" s="229" t="s">
        <v>202</v>
      </c>
      <c r="H230" s="230">
        <v>521.24400000000003</v>
      </c>
      <c r="I230" s="231"/>
      <c r="J230" s="232">
        <f>ROUND(I230*H230,2)</f>
        <v>0</v>
      </c>
      <c r="K230" s="228" t="s">
        <v>133</v>
      </c>
      <c r="L230" s="44"/>
      <c r="M230" s="233" t="s">
        <v>1</v>
      </c>
      <c r="N230" s="234" t="s">
        <v>41</v>
      </c>
      <c r="O230" s="91"/>
      <c r="P230" s="235">
        <f>O230*H230</f>
        <v>0</v>
      </c>
      <c r="Q230" s="235">
        <v>0</v>
      </c>
      <c r="R230" s="235">
        <f>Q230*H230</f>
        <v>0</v>
      </c>
      <c r="S230" s="235">
        <v>0</v>
      </c>
      <c r="T230" s="236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37" t="s">
        <v>134</v>
      </c>
      <c r="AT230" s="237" t="s">
        <v>129</v>
      </c>
      <c r="AU230" s="237" t="s">
        <v>85</v>
      </c>
      <c r="AY230" s="17" t="s">
        <v>127</v>
      </c>
      <c r="BE230" s="238">
        <f>IF(N230="základní",J230,0)</f>
        <v>0</v>
      </c>
      <c r="BF230" s="238">
        <f>IF(N230="snížená",J230,0)</f>
        <v>0</v>
      </c>
      <c r="BG230" s="238">
        <f>IF(N230="zákl. přenesená",J230,0)</f>
        <v>0</v>
      </c>
      <c r="BH230" s="238">
        <f>IF(N230="sníž. přenesená",J230,0)</f>
        <v>0</v>
      </c>
      <c r="BI230" s="238">
        <f>IF(N230="nulová",J230,0)</f>
        <v>0</v>
      </c>
      <c r="BJ230" s="17" t="s">
        <v>83</v>
      </c>
      <c r="BK230" s="238">
        <f>ROUND(I230*H230,2)</f>
        <v>0</v>
      </c>
      <c r="BL230" s="17" t="s">
        <v>134</v>
      </c>
      <c r="BM230" s="237" t="s">
        <v>274</v>
      </c>
    </row>
    <row r="231" s="13" customFormat="1">
      <c r="A231" s="13"/>
      <c r="B231" s="239"/>
      <c r="C231" s="240"/>
      <c r="D231" s="241" t="s">
        <v>136</v>
      </c>
      <c r="E231" s="242" t="s">
        <v>1</v>
      </c>
      <c r="F231" s="243" t="s">
        <v>255</v>
      </c>
      <c r="G231" s="240"/>
      <c r="H231" s="242" t="s">
        <v>1</v>
      </c>
      <c r="I231" s="244"/>
      <c r="J231" s="240"/>
      <c r="K231" s="240"/>
      <c r="L231" s="245"/>
      <c r="M231" s="246"/>
      <c r="N231" s="247"/>
      <c r="O231" s="247"/>
      <c r="P231" s="247"/>
      <c r="Q231" s="247"/>
      <c r="R231" s="247"/>
      <c r="S231" s="247"/>
      <c r="T231" s="248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9" t="s">
        <v>136</v>
      </c>
      <c r="AU231" s="249" t="s">
        <v>85</v>
      </c>
      <c r="AV231" s="13" t="s">
        <v>83</v>
      </c>
      <c r="AW231" s="13" t="s">
        <v>32</v>
      </c>
      <c r="AX231" s="13" t="s">
        <v>76</v>
      </c>
      <c r="AY231" s="249" t="s">
        <v>127</v>
      </c>
    </row>
    <row r="232" s="14" customFormat="1">
      <c r="A232" s="14"/>
      <c r="B232" s="250"/>
      <c r="C232" s="251"/>
      <c r="D232" s="241" t="s">
        <v>136</v>
      </c>
      <c r="E232" s="252" t="s">
        <v>1</v>
      </c>
      <c r="F232" s="253" t="s">
        <v>256</v>
      </c>
      <c r="G232" s="251"/>
      <c r="H232" s="254">
        <v>521.24400000000003</v>
      </c>
      <c r="I232" s="255"/>
      <c r="J232" s="251"/>
      <c r="K232" s="251"/>
      <c r="L232" s="256"/>
      <c r="M232" s="257"/>
      <c r="N232" s="258"/>
      <c r="O232" s="258"/>
      <c r="P232" s="258"/>
      <c r="Q232" s="258"/>
      <c r="R232" s="258"/>
      <c r="S232" s="258"/>
      <c r="T232" s="259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0" t="s">
        <v>136</v>
      </c>
      <c r="AU232" s="260" t="s">
        <v>85</v>
      </c>
      <c r="AV232" s="14" t="s">
        <v>85</v>
      </c>
      <c r="AW232" s="14" t="s">
        <v>32</v>
      </c>
      <c r="AX232" s="14" t="s">
        <v>76</v>
      </c>
      <c r="AY232" s="260" t="s">
        <v>127</v>
      </c>
    </row>
    <row r="233" s="15" customFormat="1">
      <c r="A233" s="15"/>
      <c r="B233" s="261"/>
      <c r="C233" s="262"/>
      <c r="D233" s="241" t="s">
        <v>136</v>
      </c>
      <c r="E233" s="263" t="s">
        <v>1</v>
      </c>
      <c r="F233" s="264" t="s">
        <v>139</v>
      </c>
      <c r="G233" s="262"/>
      <c r="H233" s="265">
        <v>521.24400000000003</v>
      </c>
      <c r="I233" s="266"/>
      <c r="J233" s="262"/>
      <c r="K233" s="262"/>
      <c r="L233" s="267"/>
      <c r="M233" s="268"/>
      <c r="N233" s="269"/>
      <c r="O233" s="269"/>
      <c r="P233" s="269"/>
      <c r="Q233" s="269"/>
      <c r="R233" s="269"/>
      <c r="S233" s="269"/>
      <c r="T233" s="270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71" t="s">
        <v>136</v>
      </c>
      <c r="AU233" s="271" t="s">
        <v>85</v>
      </c>
      <c r="AV233" s="15" t="s">
        <v>134</v>
      </c>
      <c r="AW233" s="15" t="s">
        <v>32</v>
      </c>
      <c r="AX233" s="15" t="s">
        <v>83</v>
      </c>
      <c r="AY233" s="271" t="s">
        <v>127</v>
      </c>
    </row>
    <row r="234" s="2" customFormat="1" ht="24.15" customHeight="1">
      <c r="A234" s="38"/>
      <c r="B234" s="39"/>
      <c r="C234" s="226" t="s">
        <v>177</v>
      </c>
      <c r="D234" s="226" t="s">
        <v>129</v>
      </c>
      <c r="E234" s="227" t="s">
        <v>272</v>
      </c>
      <c r="F234" s="228" t="s">
        <v>273</v>
      </c>
      <c r="G234" s="229" t="s">
        <v>202</v>
      </c>
      <c r="H234" s="230">
        <v>184.67099999999999</v>
      </c>
      <c r="I234" s="231"/>
      <c r="J234" s="232">
        <f>ROUND(I234*H234,2)</f>
        <v>0</v>
      </c>
      <c r="K234" s="228" t="s">
        <v>133</v>
      </c>
      <c r="L234" s="44"/>
      <c r="M234" s="233" t="s">
        <v>1</v>
      </c>
      <c r="N234" s="234" t="s">
        <v>41</v>
      </c>
      <c r="O234" s="91"/>
      <c r="P234" s="235">
        <f>O234*H234</f>
        <v>0</v>
      </c>
      <c r="Q234" s="235">
        <v>0</v>
      </c>
      <c r="R234" s="235">
        <f>Q234*H234</f>
        <v>0</v>
      </c>
      <c r="S234" s="235">
        <v>0</v>
      </c>
      <c r="T234" s="236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7" t="s">
        <v>134</v>
      </c>
      <c r="AT234" s="237" t="s">
        <v>129</v>
      </c>
      <c r="AU234" s="237" t="s">
        <v>85</v>
      </c>
      <c r="AY234" s="17" t="s">
        <v>127</v>
      </c>
      <c r="BE234" s="238">
        <f>IF(N234="základní",J234,0)</f>
        <v>0</v>
      </c>
      <c r="BF234" s="238">
        <f>IF(N234="snížená",J234,0)</f>
        <v>0</v>
      </c>
      <c r="BG234" s="238">
        <f>IF(N234="zákl. přenesená",J234,0)</f>
        <v>0</v>
      </c>
      <c r="BH234" s="238">
        <f>IF(N234="sníž. přenesená",J234,0)</f>
        <v>0</v>
      </c>
      <c r="BI234" s="238">
        <f>IF(N234="nulová",J234,0)</f>
        <v>0</v>
      </c>
      <c r="BJ234" s="17" t="s">
        <v>83</v>
      </c>
      <c r="BK234" s="238">
        <f>ROUND(I234*H234,2)</f>
        <v>0</v>
      </c>
      <c r="BL234" s="17" t="s">
        <v>134</v>
      </c>
      <c r="BM234" s="237" t="s">
        <v>275</v>
      </c>
    </row>
    <row r="235" s="13" customFormat="1">
      <c r="A235" s="13"/>
      <c r="B235" s="239"/>
      <c r="C235" s="240"/>
      <c r="D235" s="241" t="s">
        <v>136</v>
      </c>
      <c r="E235" s="242" t="s">
        <v>1</v>
      </c>
      <c r="F235" s="243" t="s">
        <v>259</v>
      </c>
      <c r="G235" s="240"/>
      <c r="H235" s="242" t="s">
        <v>1</v>
      </c>
      <c r="I235" s="244"/>
      <c r="J235" s="240"/>
      <c r="K235" s="240"/>
      <c r="L235" s="245"/>
      <c r="M235" s="246"/>
      <c r="N235" s="247"/>
      <c r="O235" s="247"/>
      <c r="P235" s="247"/>
      <c r="Q235" s="247"/>
      <c r="R235" s="247"/>
      <c r="S235" s="247"/>
      <c r="T235" s="248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9" t="s">
        <v>136</v>
      </c>
      <c r="AU235" s="249" t="s">
        <v>85</v>
      </c>
      <c r="AV235" s="13" t="s">
        <v>83</v>
      </c>
      <c r="AW235" s="13" t="s">
        <v>32</v>
      </c>
      <c r="AX235" s="13" t="s">
        <v>76</v>
      </c>
      <c r="AY235" s="249" t="s">
        <v>127</v>
      </c>
    </row>
    <row r="236" s="14" customFormat="1">
      <c r="A236" s="14"/>
      <c r="B236" s="250"/>
      <c r="C236" s="251"/>
      <c r="D236" s="241" t="s">
        <v>136</v>
      </c>
      <c r="E236" s="252" t="s">
        <v>1</v>
      </c>
      <c r="F236" s="253" t="s">
        <v>276</v>
      </c>
      <c r="G236" s="251"/>
      <c r="H236" s="254">
        <v>184.67099999999999</v>
      </c>
      <c r="I236" s="255"/>
      <c r="J236" s="251"/>
      <c r="K236" s="251"/>
      <c r="L236" s="256"/>
      <c r="M236" s="257"/>
      <c r="N236" s="258"/>
      <c r="O236" s="258"/>
      <c r="P236" s="258"/>
      <c r="Q236" s="258"/>
      <c r="R236" s="258"/>
      <c r="S236" s="258"/>
      <c r="T236" s="259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0" t="s">
        <v>136</v>
      </c>
      <c r="AU236" s="260" t="s">
        <v>85</v>
      </c>
      <c r="AV236" s="14" t="s">
        <v>85</v>
      </c>
      <c r="AW236" s="14" t="s">
        <v>32</v>
      </c>
      <c r="AX236" s="14" t="s">
        <v>76</v>
      </c>
      <c r="AY236" s="260" t="s">
        <v>127</v>
      </c>
    </row>
    <row r="237" s="15" customFormat="1">
      <c r="A237" s="15"/>
      <c r="B237" s="261"/>
      <c r="C237" s="262"/>
      <c r="D237" s="241" t="s">
        <v>136</v>
      </c>
      <c r="E237" s="263" t="s">
        <v>1</v>
      </c>
      <c r="F237" s="264" t="s">
        <v>139</v>
      </c>
      <c r="G237" s="262"/>
      <c r="H237" s="265">
        <v>184.67099999999999</v>
      </c>
      <c r="I237" s="266"/>
      <c r="J237" s="262"/>
      <c r="K237" s="262"/>
      <c r="L237" s="267"/>
      <c r="M237" s="268"/>
      <c r="N237" s="269"/>
      <c r="O237" s="269"/>
      <c r="P237" s="269"/>
      <c r="Q237" s="269"/>
      <c r="R237" s="269"/>
      <c r="S237" s="269"/>
      <c r="T237" s="270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1" t="s">
        <v>136</v>
      </c>
      <c r="AU237" s="271" t="s">
        <v>85</v>
      </c>
      <c r="AV237" s="15" t="s">
        <v>134</v>
      </c>
      <c r="AW237" s="15" t="s">
        <v>32</v>
      </c>
      <c r="AX237" s="15" t="s">
        <v>83</v>
      </c>
      <c r="AY237" s="271" t="s">
        <v>127</v>
      </c>
    </row>
    <row r="238" s="2" customFormat="1" ht="33" customHeight="1">
      <c r="A238" s="38"/>
      <c r="B238" s="39"/>
      <c r="C238" s="226" t="s">
        <v>184</v>
      </c>
      <c r="D238" s="226" t="s">
        <v>129</v>
      </c>
      <c r="E238" s="227" t="s">
        <v>277</v>
      </c>
      <c r="F238" s="228" t="s">
        <v>278</v>
      </c>
      <c r="G238" s="229" t="s">
        <v>202</v>
      </c>
      <c r="H238" s="230">
        <v>21.515999999999998</v>
      </c>
      <c r="I238" s="231"/>
      <c r="J238" s="232">
        <f>ROUND(I238*H238,2)</f>
        <v>0</v>
      </c>
      <c r="K238" s="228" t="s">
        <v>133</v>
      </c>
      <c r="L238" s="44"/>
      <c r="M238" s="233" t="s">
        <v>1</v>
      </c>
      <c r="N238" s="234" t="s">
        <v>41</v>
      </c>
      <c r="O238" s="91"/>
      <c r="P238" s="235">
        <f>O238*H238</f>
        <v>0</v>
      </c>
      <c r="Q238" s="235">
        <v>0</v>
      </c>
      <c r="R238" s="235">
        <f>Q238*H238</f>
        <v>0</v>
      </c>
      <c r="S238" s="235">
        <v>0</v>
      </c>
      <c r="T238" s="236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37" t="s">
        <v>134</v>
      </c>
      <c r="AT238" s="237" t="s">
        <v>129</v>
      </c>
      <c r="AU238" s="237" t="s">
        <v>85</v>
      </c>
      <c r="AY238" s="17" t="s">
        <v>127</v>
      </c>
      <c r="BE238" s="238">
        <f>IF(N238="základní",J238,0)</f>
        <v>0</v>
      </c>
      <c r="BF238" s="238">
        <f>IF(N238="snížená",J238,0)</f>
        <v>0</v>
      </c>
      <c r="BG238" s="238">
        <f>IF(N238="zákl. přenesená",J238,0)</f>
        <v>0</v>
      </c>
      <c r="BH238" s="238">
        <f>IF(N238="sníž. přenesená",J238,0)</f>
        <v>0</v>
      </c>
      <c r="BI238" s="238">
        <f>IF(N238="nulová",J238,0)</f>
        <v>0</v>
      </c>
      <c r="BJ238" s="17" t="s">
        <v>83</v>
      </c>
      <c r="BK238" s="238">
        <f>ROUND(I238*H238,2)</f>
        <v>0</v>
      </c>
      <c r="BL238" s="17" t="s">
        <v>134</v>
      </c>
      <c r="BM238" s="237" t="s">
        <v>279</v>
      </c>
    </row>
    <row r="239" s="13" customFormat="1">
      <c r="A239" s="13"/>
      <c r="B239" s="239"/>
      <c r="C239" s="240"/>
      <c r="D239" s="241" t="s">
        <v>136</v>
      </c>
      <c r="E239" s="242" t="s">
        <v>1</v>
      </c>
      <c r="F239" s="243" t="s">
        <v>280</v>
      </c>
      <c r="G239" s="240"/>
      <c r="H239" s="242" t="s">
        <v>1</v>
      </c>
      <c r="I239" s="244"/>
      <c r="J239" s="240"/>
      <c r="K239" s="240"/>
      <c r="L239" s="245"/>
      <c r="M239" s="246"/>
      <c r="N239" s="247"/>
      <c r="O239" s="247"/>
      <c r="P239" s="247"/>
      <c r="Q239" s="247"/>
      <c r="R239" s="247"/>
      <c r="S239" s="247"/>
      <c r="T239" s="248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9" t="s">
        <v>136</v>
      </c>
      <c r="AU239" s="249" t="s">
        <v>85</v>
      </c>
      <c r="AV239" s="13" t="s">
        <v>83</v>
      </c>
      <c r="AW239" s="13" t="s">
        <v>32</v>
      </c>
      <c r="AX239" s="13" t="s">
        <v>76</v>
      </c>
      <c r="AY239" s="249" t="s">
        <v>127</v>
      </c>
    </row>
    <row r="240" s="14" customFormat="1">
      <c r="A240" s="14"/>
      <c r="B240" s="250"/>
      <c r="C240" s="251"/>
      <c r="D240" s="241" t="s">
        <v>136</v>
      </c>
      <c r="E240" s="252" t="s">
        <v>1</v>
      </c>
      <c r="F240" s="253" t="s">
        <v>281</v>
      </c>
      <c r="G240" s="251"/>
      <c r="H240" s="254">
        <v>21.515999999999998</v>
      </c>
      <c r="I240" s="255"/>
      <c r="J240" s="251"/>
      <c r="K240" s="251"/>
      <c r="L240" s="256"/>
      <c r="M240" s="257"/>
      <c r="N240" s="258"/>
      <c r="O240" s="258"/>
      <c r="P240" s="258"/>
      <c r="Q240" s="258"/>
      <c r="R240" s="258"/>
      <c r="S240" s="258"/>
      <c r="T240" s="259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0" t="s">
        <v>136</v>
      </c>
      <c r="AU240" s="260" t="s">
        <v>85</v>
      </c>
      <c r="AV240" s="14" t="s">
        <v>85</v>
      </c>
      <c r="AW240" s="14" t="s">
        <v>32</v>
      </c>
      <c r="AX240" s="14" t="s">
        <v>76</v>
      </c>
      <c r="AY240" s="260" t="s">
        <v>127</v>
      </c>
    </row>
    <row r="241" s="15" customFormat="1">
      <c r="A241" s="15"/>
      <c r="B241" s="261"/>
      <c r="C241" s="262"/>
      <c r="D241" s="241" t="s">
        <v>136</v>
      </c>
      <c r="E241" s="263" t="s">
        <v>1</v>
      </c>
      <c r="F241" s="264" t="s">
        <v>139</v>
      </c>
      <c r="G241" s="262"/>
      <c r="H241" s="265">
        <v>21.515999999999998</v>
      </c>
      <c r="I241" s="266"/>
      <c r="J241" s="262"/>
      <c r="K241" s="262"/>
      <c r="L241" s="267"/>
      <c r="M241" s="268"/>
      <c r="N241" s="269"/>
      <c r="O241" s="269"/>
      <c r="P241" s="269"/>
      <c r="Q241" s="269"/>
      <c r="R241" s="269"/>
      <c r="S241" s="269"/>
      <c r="T241" s="270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T241" s="271" t="s">
        <v>136</v>
      </c>
      <c r="AU241" s="271" t="s">
        <v>85</v>
      </c>
      <c r="AV241" s="15" t="s">
        <v>134</v>
      </c>
      <c r="AW241" s="15" t="s">
        <v>32</v>
      </c>
      <c r="AX241" s="15" t="s">
        <v>83</v>
      </c>
      <c r="AY241" s="271" t="s">
        <v>127</v>
      </c>
    </row>
    <row r="242" s="2" customFormat="1" ht="24.15" customHeight="1">
      <c r="A242" s="38"/>
      <c r="B242" s="39"/>
      <c r="C242" s="226" t="s">
        <v>282</v>
      </c>
      <c r="D242" s="226" t="s">
        <v>129</v>
      </c>
      <c r="E242" s="227" t="s">
        <v>283</v>
      </c>
      <c r="F242" s="228" t="s">
        <v>201</v>
      </c>
      <c r="G242" s="229" t="s">
        <v>202</v>
      </c>
      <c r="H242" s="230">
        <v>33.884999999999998</v>
      </c>
      <c r="I242" s="231"/>
      <c r="J242" s="232">
        <f>ROUND(I242*H242,2)</f>
        <v>0</v>
      </c>
      <c r="K242" s="228" t="s">
        <v>133</v>
      </c>
      <c r="L242" s="44"/>
      <c r="M242" s="233" t="s">
        <v>1</v>
      </c>
      <c r="N242" s="234" t="s">
        <v>41</v>
      </c>
      <c r="O242" s="91"/>
      <c r="P242" s="235">
        <f>O242*H242</f>
        <v>0</v>
      </c>
      <c r="Q242" s="235">
        <v>0</v>
      </c>
      <c r="R242" s="235">
        <f>Q242*H242</f>
        <v>0</v>
      </c>
      <c r="S242" s="235">
        <v>0</v>
      </c>
      <c r="T242" s="236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37" t="s">
        <v>134</v>
      </c>
      <c r="AT242" s="237" t="s">
        <v>129</v>
      </c>
      <c r="AU242" s="237" t="s">
        <v>85</v>
      </c>
      <c r="AY242" s="17" t="s">
        <v>127</v>
      </c>
      <c r="BE242" s="238">
        <f>IF(N242="základní",J242,0)</f>
        <v>0</v>
      </c>
      <c r="BF242" s="238">
        <f>IF(N242="snížená",J242,0)</f>
        <v>0</v>
      </c>
      <c r="BG242" s="238">
        <f>IF(N242="zákl. přenesená",J242,0)</f>
        <v>0</v>
      </c>
      <c r="BH242" s="238">
        <f>IF(N242="sníž. přenesená",J242,0)</f>
        <v>0</v>
      </c>
      <c r="BI242" s="238">
        <f>IF(N242="nulová",J242,0)</f>
        <v>0</v>
      </c>
      <c r="BJ242" s="17" t="s">
        <v>83</v>
      </c>
      <c r="BK242" s="238">
        <f>ROUND(I242*H242,2)</f>
        <v>0</v>
      </c>
      <c r="BL242" s="17" t="s">
        <v>134</v>
      </c>
      <c r="BM242" s="237" t="s">
        <v>284</v>
      </c>
    </row>
    <row r="243" s="13" customFormat="1">
      <c r="A243" s="13"/>
      <c r="B243" s="239"/>
      <c r="C243" s="240"/>
      <c r="D243" s="241" t="s">
        <v>136</v>
      </c>
      <c r="E243" s="242" t="s">
        <v>1</v>
      </c>
      <c r="F243" s="243" t="s">
        <v>285</v>
      </c>
      <c r="G243" s="240"/>
      <c r="H243" s="242" t="s">
        <v>1</v>
      </c>
      <c r="I243" s="244"/>
      <c r="J243" s="240"/>
      <c r="K243" s="240"/>
      <c r="L243" s="245"/>
      <c r="M243" s="246"/>
      <c r="N243" s="247"/>
      <c r="O243" s="247"/>
      <c r="P243" s="247"/>
      <c r="Q243" s="247"/>
      <c r="R243" s="247"/>
      <c r="S243" s="247"/>
      <c r="T243" s="248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9" t="s">
        <v>136</v>
      </c>
      <c r="AU243" s="249" t="s">
        <v>85</v>
      </c>
      <c r="AV243" s="13" t="s">
        <v>83</v>
      </c>
      <c r="AW243" s="13" t="s">
        <v>32</v>
      </c>
      <c r="AX243" s="13" t="s">
        <v>76</v>
      </c>
      <c r="AY243" s="249" t="s">
        <v>127</v>
      </c>
    </row>
    <row r="244" s="14" customFormat="1">
      <c r="A244" s="14"/>
      <c r="B244" s="250"/>
      <c r="C244" s="251"/>
      <c r="D244" s="241" t="s">
        <v>136</v>
      </c>
      <c r="E244" s="252" t="s">
        <v>1</v>
      </c>
      <c r="F244" s="253" t="s">
        <v>286</v>
      </c>
      <c r="G244" s="251"/>
      <c r="H244" s="254">
        <v>33.884999999999998</v>
      </c>
      <c r="I244" s="255"/>
      <c r="J244" s="251"/>
      <c r="K244" s="251"/>
      <c r="L244" s="256"/>
      <c r="M244" s="257"/>
      <c r="N244" s="258"/>
      <c r="O244" s="258"/>
      <c r="P244" s="258"/>
      <c r="Q244" s="258"/>
      <c r="R244" s="258"/>
      <c r="S244" s="258"/>
      <c r="T244" s="259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0" t="s">
        <v>136</v>
      </c>
      <c r="AU244" s="260" t="s">
        <v>85</v>
      </c>
      <c r="AV244" s="14" t="s">
        <v>85</v>
      </c>
      <c r="AW244" s="14" t="s">
        <v>32</v>
      </c>
      <c r="AX244" s="14" t="s">
        <v>76</v>
      </c>
      <c r="AY244" s="260" t="s">
        <v>127</v>
      </c>
    </row>
    <row r="245" s="15" customFormat="1">
      <c r="A245" s="15"/>
      <c r="B245" s="261"/>
      <c r="C245" s="262"/>
      <c r="D245" s="241" t="s">
        <v>136</v>
      </c>
      <c r="E245" s="263" t="s">
        <v>1</v>
      </c>
      <c r="F245" s="264" t="s">
        <v>139</v>
      </c>
      <c r="G245" s="262"/>
      <c r="H245" s="265">
        <v>33.884999999999998</v>
      </c>
      <c r="I245" s="266"/>
      <c r="J245" s="262"/>
      <c r="K245" s="262"/>
      <c r="L245" s="267"/>
      <c r="M245" s="268"/>
      <c r="N245" s="269"/>
      <c r="O245" s="269"/>
      <c r="P245" s="269"/>
      <c r="Q245" s="269"/>
      <c r="R245" s="269"/>
      <c r="S245" s="269"/>
      <c r="T245" s="270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71" t="s">
        <v>136</v>
      </c>
      <c r="AU245" s="271" t="s">
        <v>85</v>
      </c>
      <c r="AV245" s="15" t="s">
        <v>134</v>
      </c>
      <c r="AW245" s="15" t="s">
        <v>32</v>
      </c>
      <c r="AX245" s="15" t="s">
        <v>83</v>
      </c>
      <c r="AY245" s="271" t="s">
        <v>127</v>
      </c>
    </row>
    <row r="246" s="2" customFormat="1" ht="33" customHeight="1">
      <c r="A246" s="38"/>
      <c r="B246" s="39"/>
      <c r="C246" s="226" t="s">
        <v>287</v>
      </c>
      <c r="D246" s="226" t="s">
        <v>129</v>
      </c>
      <c r="E246" s="227" t="s">
        <v>288</v>
      </c>
      <c r="F246" s="228" t="s">
        <v>289</v>
      </c>
      <c r="G246" s="229" t="s">
        <v>202</v>
      </c>
      <c r="H246" s="230">
        <v>50.204999999999998</v>
      </c>
      <c r="I246" s="231"/>
      <c r="J246" s="232">
        <f>ROUND(I246*H246,2)</f>
        <v>0</v>
      </c>
      <c r="K246" s="228" t="s">
        <v>133</v>
      </c>
      <c r="L246" s="44"/>
      <c r="M246" s="233" t="s">
        <v>1</v>
      </c>
      <c r="N246" s="234" t="s">
        <v>41</v>
      </c>
      <c r="O246" s="91"/>
      <c r="P246" s="235">
        <f>O246*H246</f>
        <v>0</v>
      </c>
      <c r="Q246" s="235">
        <v>0</v>
      </c>
      <c r="R246" s="235">
        <f>Q246*H246</f>
        <v>0</v>
      </c>
      <c r="S246" s="235">
        <v>0</v>
      </c>
      <c r="T246" s="236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37" t="s">
        <v>134</v>
      </c>
      <c r="AT246" s="237" t="s">
        <v>129</v>
      </c>
      <c r="AU246" s="237" t="s">
        <v>85</v>
      </c>
      <c r="AY246" s="17" t="s">
        <v>127</v>
      </c>
      <c r="BE246" s="238">
        <f>IF(N246="základní",J246,0)</f>
        <v>0</v>
      </c>
      <c r="BF246" s="238">
        <f>IF(N246="snížená",J246,0)</f>
        <v>0</v>
      </c>
      <c r="BG246" s="238">
        <f>IF(N246="zákl. přenesená",J246,0)</f>
        <v>0</v>
      </c>
      <c r="BH246" s="238">
        <f>IF(N246="sníž. přenesená",J246,0)</f>
        <v>0</v>
      </c>
      <c r="BI246" s="238">
        <f>IF(N246="nulová",J246,0)</f>
        <v>0</v>
      </c>
      <c r="BJ246" s="17" t="s">
        <v>83</v>
      </c>
      <c r="BK246" s="238">
        <f>ROUND(I246*H246,2)</f>
        <v>0</v>
      </c>
      <c r="BL246" s="17" t="s">
        <v>134</v>
      </c>
      <c r="BM246" s="237" t="s">
        <v>290</v>
      </c>
    </row>
    <row r="247" s="13" customFormat="1">
      <c r="A247" s="13"/>
      <c r="B247" s="239"/>
      <c r="C247" s="240"/>
      <c r="D247" s="241" t="s">
        <v>136</v>
      </c>
      <c r="E247" s="242" t="s">
        <v>1</v>
      </c>
      <c r="F247" s="243" t="s">
        <v>291</v>
      </c>
      <c r="G247" s="240"/>
      <c r="H247" s="242" t="s">
        <v>1</v>
      </c>
      <c r="I247" s="244"/>
      <c r="J247" s="240"/>
      <c r="K247" s="240"/>
      <c r="L247" s="245"/>
      <c r="M247" s="246"/>
      <c r="N247" s="247"/>
      <c r="O247" s="247"/>
      <c r="P247" s="247"/>
      <c r="Q247" s="247"/>
      <c r="R247" s="247"/>
      <c r="S247" s="247"/>
      <c r="T247" s="248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9" t="s">
        <v>136</v>
      </c>
      <c r="AU247" s="249" t="s">
        <v>85</v>
      </c>
      <c r="AV247" s="13" t="s">
        <v>83</v>
      </c>
      <c r="AW247" s="13" t="s">
        <v>32</v>
      </c>
      <c r="AX247" s="13" t="s">
        <v>76</v>
      </c>
      <c r="AY247" s="249" t="s">
        <v>127</v>
      </c>
    </row>
    <row r="248" s="14" customFormat="1">
      <c r="A248" s="14"/>
      <c r="B248" s="250"/>
      <c r="C248" s="251"/>
      <c r="D248" s="241" t="s">
        <v>136</v>
      </c>
      <c r="E248" s="252" t="s">
        <v>1</v>
      </c>
      <c r="F248" s="253" t="s">
        <v>292</v>
      </c>
      <c r="G248" s="251"/>
      <c r="H248" s="254">
        <v>50.204999999999998</v>
      </c>
      <c r="I248" s="255"/>
      <c r="J248" s="251"/>
      <c r="K248" s="251"/>
      <c r="L248" s="256"/>
      <c r="M248" s="257"/>
      <c r="N248" s="258"/>
      <c r="O248" s="258"/>
      <c r="P248" s="258"/>
      <c r="Q248" s="258"/>
      <c r="R248" s="258"/>
      <c r="S248" s="258"/>
      <c r="T248" s="259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0" t="s">
        <v>136</v>
      </c>
      <c r="AU248" s="260" t="s">
        <v>85</v>
      </c>
      <c r="AV248" s="14" t="s">
        <v>85</v>
      </c>
      <c r="AW248" s="14" t="s">
        <v>32</v>
      </c>
      <c r="AX248" s="14" t="s">
        <v>76</v>
      </c>
      <c r="AY248" s="260" t="s">
        <v>127</v>
      </c>
    </row>
    <row r="249" s="15" customFormat="1">
      <c r="A249" s="15"/>
      <c r="B249" s="261"/>
      <c r="C249" s="262"/>
      <c r="D249" s="241" t="s">
        <v>136</v>
      </c>
      <c r="E249" s="263" t="s">
        <v>1</v>
      </c>
      <c r="F249" s="264" t="s">
        <v>139</v>
      </c>
      <c r="G249" s="262"/>
      <c r="H249" s="265">
        <v>50.204999999999998</v>
      </c>
      <c r="I249" s="266"/>
      <c r="J249" s="262"/>
      <c r="K249" s="262"/>
      <c r="L249" s="267"/>
      <c r="M249" s="268"/>
      <c r="N249" s="269"/>
      <c r="O249" s="269"/>
      <c r="P249" s="269"/>
      <c r="Q249" s="269"/>
      <c r="R249" s="269"/>
      <c r="S249" s="269"/>
      <c r="T249" s="270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71" t="s">
        <v>136</v>
      </c>
      <c r="AU249" s="271" t="s">
        <v>85</v>
      </c>
      <c r="AV249" s="15" t="s">
        <v>134</v>
      </c>
      <c r="AW249" s="15" t="s">
        <v>32</v>
      </c>
      <c r="AX249" s="15" t="s">
        <v>83</v>
      </c>
      <c r="AY249" s="271" t="s">
        <v>127</v>
      </c>
    </row>
    <row r="250" s="2" customFormat="1" ht="24.15" customHeight="1">
      <c r="A250" s="38"/>
      <c r="B250" s="39"/>
      <c r="C250" s="226" t="s">
        <v>293</v>
      </c>
      <c r="D250" s="226" t="s">
        <v>129</v>
      </c>
      <c r="E250" s="227" t="s">
        <v>294</v>
      </c>
      <c r="F250" s="228" t="s">
        <v>208</v>
      </c>
      <c r="G250" s="229" t="s">
        <v>202</v>
      </c>
      <c r="H250" s="230">
        <v>79.064999999999998</v>
      </c>
      <c r="I250" s="231"/>
      <c r="J250" s="232">
        <f>ROUND(I250*H250,2)</f>
        <v>0</v>
      </c>
      <c r="K250" s="228" t="s">
        <v>133</v>
      </c>
      <c r="L250" s="44"/>
      <c r="M250" s="233" t="s">
        <v>1</v>
      </c>
      <c r="N250" s="234" t="s">
        <v>41</v>
      </c>
      <c r="O250" s="91"/>
      <c r="P250" s="235">
        <f>O250*H250</f>
        <v>0</v>
      </c>
      <c r="Q250" s="235">
        <v>0</v>
      </c>
      <c r="R250" s="235">
        <f>Q250*H250</f>
        <v>0</v>
      </c>
      <c r="S250" s="235">
        <v>0</v>
      </c>
      <c r="T250" s="236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37" t="s">
        <v>134</v>
      </c>
      <c r="AT250" s="237" t="s">
        <v>129</v>
      </c>
      <c r="AU250" s="237" t="s">
        <v>85</v>
      </c>
      <c r="AY250" s="17" t="s">
        <v>127</v>
      </c>
      <c r="BE250" s="238">
        <f>IF(N250="základní",J250,0)</f>
        <v>0</v>
      </c>
      <c r="BF250" s="238">
        <f>IF(N250="snížená",J250,0)</f>
        <v>0</v>
      </c>
      <c r="BG250" s="238">
        <f>IF(N250="zákl. přenesená",J250,0)</f>
        <v>0</v>
      </c>
      <c r="BH250" s="238">
        <f>IF(N250="sníž. přenesená",J250,0)</f>
        <v>0</v>
      </c>
      <c r="BI250" s="238">
        <f>IF(N250="nulová",J250,0)</f>
        <v>0</v>
      </c>
      <c r="BJ250" s="17" t="s">
        <v>83</v>
      </c>
      <c r="BK250" s="238">
        <f>ROUND(I250*H250,2)</f>
        <v>0</v>
      </c>
      <c r="BL250" s="17" t="s">
        <v>134</v>
      </c>
      <c r="BM250" s="237" t="s">
        <v>295</v>
      </c>
    </row>
    <row r="251" s="13" customFormat="1">
      <c r="A251" s="13"/>
      <c r="B251" s="239"/>
      <c r="C251" s="240"/>
      <c r="D251" s="241" t="s">
        <v>136</v>
      </c>
      <c r="E251" s="242" t="s">
        <v>1</v>
      </c>
      <c r="F251" s="243" t="s">
        <v>296</v>
      </c>
      <c r="G251" s="240"/>
      <c r="H251" s="242" t="s">
        <v>1</v>
      </c>
      <c r="I251" s="244"/>
      <c r="J251" s="240"/>
      <c r="K251" s="240"/>
      <c r="L251" s="245"/>
      <c r="M251" s="246"/>
      <c r="N251" s="247"/>
      <c r="O251" s="247"/>
      <c r="P251" s="247"/>
      <c r="Q251" s="247"/>
      <c r="R251" s="247"/>
      <c r="S251" s="247"/>
      <c r="T251" s="248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9" t="s">
        <v>136</v>
      </c>
      <c r="AU251" s="249" t="s">
        <v>85</v>
      </c>
      <c r="AV251" s="13" t="s">
        <v>83</v>
      </c>
      <c r="AW251" s="13" t="s">
        <v>32</v>
      </c>
      <c r="AX251" s="13" t="s">
        <v>76</v>
      </c>
      <c r="AY251" s="249" t="s">
        <v>127</v>
      </c>
    </row>
    <row r="252" s="14" customFormat="1">
      <c r="A252" s="14"/>
      <c r="B252" s="250"/>
      <c r="C252" s="251"/>
      <c r="D252" s="241" t="s">
        <v>136</v>
      </c>
      <c r="E252" s="252" t="s">
        <v>1</v>
      </c>
      <c r="F252" s="253" t="s">
        <v>297</v>
      </c>
      <c r="G252" s="251"/>
      <c r="H252" s="254">
        <v>79.064999999999998</v>
      </c>
      <c r="I252" s="255"/>
      <c r="J252" s="251"/>
      <c r="K252" s="251"/>
      <c r="L252" s="256"/>
      <c r="M252" s="257"/>
      <c r="N252" s="258"/>
      <c r="O252" s="258"/>
      <c r="P252" s="258"/>
      <c r="Q252" s="258"/>
      <c r="R252" s="258"/>
      <c r="S252" s="258"/>
      <c r="T252" s="259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0" t="s">
        <v>136</v>
      </c>
      <c r="AU252" s="260" t="s">
        <v>85</v>
      </c>
      <c r="AV252" s="14" t="s">
        <v>85</v>
      </c>
      <c r="AW252" s="14" t="s">
        <v>32</v>
      </c>
      <c r="AX252" s="14" t="s">
        <v>76</v>
      </c>
      <c r="AY252" s="260" t="s">
        <v>127</v>
      </c>
    </row>
    <row r="253" s="15" customFormat="1">
      <c r="A253" s="15"/>
      <c r="B253" s="261"/>
      <c r="C253" s="262"/>
      <c r="D253" s="241" t="s">
        <v>136</v>
      </c>
      <c r="E253" s="263" t="s">
        <v>1</v>
      </c>
      <c r="F253" s="264" t="s">
        <v>139</v>
      </c>
      <c r="G253" s="262"/>
      <c r="H253" s="265">
        <v>79.064999999999998</v>
      </c>
      <c r="I253" s="266"/>
      <c r="J253" s="262"/>
      <c r="K253" s="262"/>
      <c r="L253" s="267"/>
      <c r="M253" s="268"/>
      <c r="N253" s="269"/>
      <c r="O253" s="269"/>
      <c r="P253" s="269"/>
      <c r="Q253" s="269"/>
      <c r="R253" s="269"/>
      <c r="S253" s="269"/>
      <c r="T253" s="270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71" t="s">
        <v>136</v>
      </c>
      <c r="AU253" s="271" t="s">
        <v>85</v>
      </c>
      <c r="AV253" s="15" t="s">
        <v>134</v>
      </c>
      <c r="AW253" s="15" t="s">
        <v>32</v>
      </c>
      <c r="AX253" s="15" t="s">
        <v>83</v>
      </c>
      <c r="AY253" s="271" t="s">
        <v>127</v>
      </c>
    </row>
    <row r="254" s="2" customFormat="1" ht="37.8" customHeight="1">
      <c r="A254" s="38"/>
      <c r="B254" s="39"/>
      <c r="C254" s="226" t="s">
        <v>298</v>
      </c>
      <c r="D254" s="226" t="s">
        <v>129</v>
      </c>
      <c r="E254" s="227" t="s">
        <v>299</v>
      </c>
      <c r="F254" s="228" t="s">
        <v>300</v>
      </c>
      <c r="G254" s="229" t="s">
        <v>202</v>
      </c>
      <c r="H254" s="230">
        <v>521.24400000000003</v>
      </c>
      <c r="I254" s="231"/>
      <c r="J254" s="232">
        <f>ROUND(I254*H254,2)</f>
        <v>0</v>
      </c>
      <c r="K254" s="228" t="s">
        <v>133</v>
      </c>
      <c r="L254" s="44"/>
      <c r="M254" s="233" t="s">
        <v>1</v>
      </c>
      <c r="N254" s="234" t="s">
        <v>41</v>
      </c>
      <c r="O254" s="91"/>
      <c r="P254" s="235">
        <f>O254*H254</f>
        <v>0</v>
      </c>
      <c r="Q254" s="235">
        <v>0</v>
      </c>
      <c r="R254" s="235">
        <f>Q254*H254</f>
        <v>0</v>
      </c>
      <c r="S254" s="235">
        <v>0</v>
      </c>
      <c r="T254" s="236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37" t="s">
        <v>134</v>
      </c>
      <c r="AT254" s="237" t="s">
        <v>129</v>
      </c>
      <c r="AU254" s="237" t="s">
        <v>85</v>
      </c>
      <c r="AY254" s="17" t="s">
        <v>127</v>
      </c>
      <c r="BE254" s="238">
        <f>IF(N254="základní",J254,0)</f>
        <v>0</v>
      </c>
      <c r="BF254" s="238">
        <f>IF(N254="snížená",J254,0)</f>
        <v>0</v>
      </c>
      <c r="BG254" s="238">
        <f>IF(N254="zákl. přenesená",J254,0)</f>
        <v>0</v>
      </c>
      <c r="BH254" s="238">
        <f>IF(N254="sníž. přenesená",J254,0)</f>
        <v>0</v>
      </c>
      <c r="BI254" s="238">
        <f>IF(N254="nulová",J254,0)</f>
        <v>0</v>
      </c>
      <c r="BJ254" s="17" t="s">
        <v>83</v>
      </c>
      <c r="BK254" s="238">
        <f>ROUND(I254*H254,2)</f>
        <v>0</v>
      </c>
      <c r="BL254" s="17" t="s">
        <v>134</v>
      </c>
      <c r="BM254" s="237" t="s">
        <v>301</v>
      </c>
    </row>
    <row r="255" s="13" customFormat="1">
      <c r="A255" s="13"/>
      <c r="B255" s="239"/>
      <c r="C255" s="240"/>
      <c r="D255" s="241" t="s">
        <v>136</v>
      </c>
      <c r="E255" s="242" t="s">
        <v>1</v>
      </c>
      <c r="F255" s="243" t="s">
        <v>302</v>
      </c>
      <c r="G255" s="240"/>
      <c r="H255" s="242" t="s">
        <v>1</v>
      </c>
      <c r="I255" s="244"/>
      <c r="J255" s="240"/>
      <c r="K255" s="240"/>
      <c r="L255" s="245"/>
      <c r="M255" s="246"/>
      <c r="N255" s="247"/>
      <c r="O255" s="247"/>
      <c r="P255" s="247"/>
      <c r="Q255" s="247"/>
      <c r="R255" s="247"/>
      <c r="S255" s="247"/>
      <c r="T255" s="248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9" t="s">
        <v>136</v>
      </c>
      <c r="AU255" s="249" t="s">
        <v>85</v>
      </c>
      <c r="AV255" s="13" t="s">
        <v>83</v>
      </c>
      <c r="AW255" s="13" t="s">
        <v>32</v>
      </c>
      <c r="AX255" s="13" t="s">
        <v>76</v>
      </c>
      <c r="AY255" s="249" t="s">
        <v>127</v>
      </c>
    </row>
    <row r="256" s="14" customFormat="1">
      <c r="A256" s="14"/>
      <c r="B256" s="250"/>
      <c r="C256" s="251"/>
      <c r="D256" s="241" t="s">
        <v>136</v>
      </c>
      <c r="E256" s="252" t="s">
        <v>1</v>
      </c>
      <c r="F256" s="253" t="s">
        <v>256</v>
      </c>
      <c r="G256" s="251"/>
      <c r="H256" s="254">
        <v>521.24400000000003</v>
      </c>
      <c r="I256" s="255"/>
      <c r="J256" s="251"/>
      <c r="K256" s="251"/>
      <c r="L256" s="256"/>
      <c r="M256" s="257"/>
      <c r="N256" s="258"/>
      <c r="O256" s="258"/>
      <c r="P256" s="258"/>
      <c r="Q256" s="258"/>
      <c r="R256" s="258"/>
      <c r="S256" s="258"/>
      <c r="T256" s="259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0" t="s">
        <v>136</v>
      </c>
      <c r="AU256" s="260" t="s">
        <v>85</v>
      </c>
      <c r="AV256" s="14" t="s">
        <v>85</v>
      </c>
      <c r="AW256" s="14" t="s">
        <v>32</v>
      </c>
      <c r="AX256" s="14" t="s">
        <v>76</v>
      </c>
      <c r="AY256" s="260" t="s">
        <v>127</v>
      </c>
    </row>
    <row r="257" s="15" customFormat="1">
      <c r="A257" s="15"/>
      <c r="B257" s="261"/>
      <c r="C257" s="262"/>
      <c r="D257" s="241" t="s">
        <v>136</v>
      </c>
      <c r="E257" s="263" t="s">
        <v>1</v>
      </c>
      <c r="F257" s="264" t="s">
        <v>139</v>
      </c>
      <c r="G257" s="262"/>
      <c r="H257" s="265">
        <v>521.24400000000003</v>
      </c>
      <c r="I257" s="266"/>
      <c r="J257" s="262"/>
      <c r="K257" s="262"/>
      <c r="L257" s="267"/>
      <c r="M257" s="268"/>
      <c r="N257" s="269"/>
      <c r="O257" s="269"/>
      <c r="P257" s="269"/>
      <c r="Q257" s="269"/>
      <c r="R257" s="269"/>
      <c r="S257" s="269"/>
      <c r="T257" s="270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1" t="s">
        <v>136</v>
      </c>
      <c r="AU257" s="271" t="s">
        <v>85</v>
      </c>
      <c r="AV257" s="15" t="s">
        <v>134</v>
      </c>
      <c r="AW257" s="15" t="s">
        <v>32</v>
      </c>
      <c r="AX257" s="15" t="s">
        <v>83</v>
      </c>
      <c r="AY257" s="271" t="s">
        <v>127</v>
      </c>
    </row>
    <row r="258" s="12" customFormat="1" ht="22.8" customHeight="1">
      <c r="A258" s="12"/>
      <c r="B258" s="210"/>
      <c r="C258" s="211"/>
      <c r="D258" s="212" t="s">
        <v>75</v>
      </c>
      <c r="E258" s="224" t="s">
        <v>303</v>
      </c>
      <c r="F258" s="224" t="s">
        <v>304</v>
      </c>
      <c r="G258" s="211"/>
      <c r="H258" s="211"/>
      <c r="I258" s="214"/>
      <c r="J258" s="225">
        <f>BK258</f>
        <v>0</v>
      </c>
      <c r="K258" s="211"/>
      <c r="L258" s="216"/>
      <c r="M258" s="217"/>
      <c r="N258" s="218"/>
      <c r="O258" s="218"/>
      <c r="P258" s="219">
        <f>SUM(P259:P260)</f>
        <v>0</v>
      </c>
      <c r="Q258" s="218"/>
      <c r="R258" s="219">
        <f>SUM(R259:R260)</f>
        <v>0</v>
      </c>
      <c r="S258" s="218"/>
      <c r="T258" s="220">
        <f>SUM(T259:T260)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21" t="s">
        <v>83</v>
      </c>
      <c r="AT258" s="222" t="s">
        <v>75</v>
      </c>
      <c r="AU258" s="222" t="s">
        <v>83</v>
      </c>
      <c r="AY258" s="221" t="s">
        <v>127</v>
      </c>
      <c r="BK258" s="223">
        <f>SUM(BK259:BK260)</f>
        <v>0</v>
      </c>
    </row>
    <row r="259" s="2" customFormat="1" ht="33" customHeight="1">
      <c r="A259" s="38"/>
      <c r="B259" s="39"/>
      <c r="C259" s="226" t="s">
        <v>305</v>
      </c>
      <c r="D259" s="226" t="s">
        <v>129</v>
      </c>
      <c r="E259" s="227" t="s">
        <v>306</v>
      </c>
      <c r="F259" s="228" t="s">
        <v>307</v>
      </c>
      <c r="G259" s="229" t="s">
        <v>202</v>
      </c>
      <c r="H259" s="230">
        <v>0.051999999999999998</v>
      </c>
      <c r="I259" s="231"/>
      <c r="J259" s="232">
        <f>ROUND(I259*H259,2)</f>
        <v>0</v>
      </c>
      <c r="K259" s="228" t="s">
        <v>133</v>
      </c>
      <c r="L259" s="44"/>
      <c r="M259" s="233" t="s">
        <v>1</v>
      </c>
      <c r="N259" s="234" t="s">
        <v>41</v>
      </c>
      <c r="O259" s="91"/>
      <c r="P259" s="235">
        <f>O259*H259</f>
        <v>0</v>
      </c>
      <c r="Q259" s="235">
        <v>0</v>
      </c>
      <c r="R259" s="235">
        <f>Q259*H259</f>
        <v>0</v>
      </c>
      <c r="S259" s="235">
        <v>0</v>
      </c>
      <c r="T259" s="236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37" t="s">
        <v>134</v>
      </c>
      <c r="AT259" s="237" t="s">
        <v>129</v>
      </c>
      <c r="AU259" s="237" t="s">
        <v>85</v>
      </c>
      <c r="AY259" s="17" t="s">
        <v>127</v>
      </c>
      <c r="BE259" s="238">
        <f>IF(N259="základní",J259,0)</f>
        <v>0</v>
      </c>
      <c r="BF259" s="238">
        <f>IF(N259="snížená",J259,0)</f>
        <v>0</v>
      </c>
      <c r="BG259" s="238">
        <f>IF(N259="zákl. přenesená",J259,0)</f>
        <v>0</v>
      </c>
      <c r="BH259" s="238">
        <f>IF(N259="sníž. přenesená",J259,0)</f>
        <v>0</v>
      </c>
      <c r="BI259" s="238">
        <f>IF(N259="nulová",J259,0)</f>
        <v>0</v>
      </c>
      <c r="BJ259" s="17" t="s">
        <v>83</v>
      </c>
      <c r="BK259" s="238">
        <f>ROUND(I259*H259,2)</f>
        <v>0</v>
      </c>
      <c r="BL259" s="17" t="s">
        <v>134</v>
      </c>
      <c r="BM259" s="237" t="s">
        <v>308</v>
      </c>
    </row>
    <row r="260" s="2" customFormat="1" ht="33" customHeight="1">
      <c r="A260" s="38"/>
      <c r="B260" s="39"/>
      <c r="C260" s="226" t="s">
        <v>309</v>
      </c>
      <c r="D260" s="226" t="s">
        <v>129</v>
      </c>
      <c r="E260" s="227" t="s">
        <v>310</v>
      </c>
      <c r="F260" s="228" t="s">
        <v>311</v>
      </c>
      <c r="G260" s="229" t="s">
        <v>202</v>
      </c>
      <c r="H260" s="230">
        <v>0.051999999999999998</v>
      </c>
      <c r="I260" s="231"/>
      <c r="J260" s="232">
        <f>ROUND(I260*H260,2)</f>
        <v>0</v>
      </c>
      <c r="K260" s="228" t="s">
        <v>133</v>
      </c>
      <c r="L260" s="44"/>
      <c r="M260" s="272" t="s">
        <v>1</v>
      </c>
      <c r="N260" s="273" t="s">
        <v>41</v>
      </c>
      <c r="O260" s="274"/>
      <c r="P260" s="275">
        <f>O260*H260</f>
        <v>0</v>
      </c>
      <c r="Q260" s="275">
        <v>0</v>
      </c>
      <c r="R260" s="275">
        <f>Q260*H260</f>
        <v>0</v>
      </c>
      <c r="S260" s="275">
        <v>0</v>
      </c>
      <c r="T260" s="276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37" t="s">
        <v>134</v>
      </c>
      <c r="AT260" s="237" t="s">
        <v>129</v>
      </c>
      <c r="AU260" s="237" t="s">
        <v>85</v>
      </c>
      <c r="AY260" s="17" t="s">
        <v>127</v>
      </c>
      <c r="BE260" s="238">
        <f>IF(N260="základní",J260,0)</f>
        <v>0</v>
      </c>
      <c r="BF260" s="238">
        <f>IF(N260="snížená",J260,0)</f>
        <v>0</v>
      </c>
      <c r="BG260" s="238">
        <f>IF(N260="zákl. přenesená",J260,0)</f>
        <v>0</v>
      </c>
      <c r="BH260" s="238">
        <f>IF(N260="sníž. přenesená",J260,0)</f>
        <v>0</v>
      </c>
      <c r="BI260" s="238">
        <f>IF(N260="nulová",J260,0)</f>
        <v>0</v>
      </c>
      <c r="BJ260" s="17" t="s">
        <v>83</v>
      </c>
      <c r="BK260" s="238">
        <f>ROUND(I260*H260,2)</f>
        <v>0</v>
      </c>
      <c r="BL260" s="17" t="s">
        <v>134</v>
      </c>
      <c r="BM260" s="237" t="s">
        <v>312</v>
      </c>
    </row>
    <row r="261" s="2" customFormat="1" ht="6.96" customHeight="1">
      <c r="A261" s="38"/>
      <c r="B261" s="66"/>
      <c r="C261" s="67"/>
      <c r="D261" s="67"/>
      <c r="E261" s="67"/>
      <c r="F261" s="67"/>
      <c r="G261" s="67"/>
      <c r="H261" s="67"/>
      <c r="I261" s="67"/>
      <c r="J261" s="67"/>
      <c r="K261" s="67"/>
      <c r="L261" s="44"/>
      <c r="M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</row>
  </sheetData>
  <sheetProtection sheet="1" autoFilter="0" formatColumns="0" formatRows="0" objects="1" scenarios="1" spinCount="100000" saltValue="hlQdgVDaDLOeCq2ejsyk+ahDoLLpqDYaWDx9w1aU/pTHficxhhK7g6GXqGwmrxs1OUuEKYJhoEnlv6GoTePxEw==" hashValue="+Hcv0nNCVC5O/1hHERIQrqSqmefkNlYIi3qDa7cSKE7/Q5yR306U1PBy0LPunbvTzxSgqbSOt7XRbVWBzcZLmA==" algorithmName="SHA-512" password="CC35"/>
  <autoFilter ref="C124:K26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93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97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26.25" customHeight="1">
      <c r="B7" s="20"/>
      <c r="E7" s="151" t="str">
        <f>'Rekapitulace stavby'!K6</f>
        <v>Oprava zpevněných ploch v areálu letiště, Hradec Králové - I. etapa</v>
      </c>
      <c r="F7" s="150"/>
      <c r="G7" s="150"/>
      <c r="H7" s="150"/>
      <c r="L7" s="20"/>
    </row>
    <row r="8" s="1" customFormat="1" ht="12" customHeight="1">
      <c r="B8" s="20"/>
      <c r="D8" s="150" t="s">
        <v>98</v>
      </c>
      <c r="L8" s="20"/>
    </row>
    <row r="9" s="2" customFormat="1" ht="16.5" customHeight="1">
      <c r="A9" s="38"/>
      <c r="B9" s="44"/>
      <c r="C9" s="38"/>
      <c r="D9" s="38"/>
      <c r="E9" s="151" t="s">
        <v>99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100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313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27. 5. 2026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 xml:space="preserve"> 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0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34</v>
      </c>
      <c r="F26" s="38"/>
      <c r="G26" s="38"/>
      <c r="H26" s="38"/>
      <c r="I26" s="150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ROUND(J126,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ROUND((SUM(BE126:BE303)),  2)</f>
        <v>0</v>
      </c>
      <c r="G35" s="38"/>
      <c r="H35" s="38"/>
      <c r="I35" s="164">
        <v>0.20999999999999999</v>
      </c>
      <c r="J35" s="163">
        <f>ROUND(((SUM(BE126:BE303))*I35),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ROUND((SUM(BF126:BF303)),  2)</f>
        <v>0</v>
      </c>
      <c r="G36" s="38"/>
      <c r="H36" s="38"/>
      <c r="I36" s="164">
        <v>0.12</v>
      </c>
      <c r="J36" s="163">
        <f>ROUND(((SUM(BF126:BF303))*I36),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ROUND((SUM(BG126:BG303)),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ROUND((SUM(BH126:BH303)),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ROUND((SUM(BI126:BI303)),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40"/>
      <c r="D85" s="40"/>
      <c r="E85" s="183" t="str">
        <f>E7</f>
        <v>Oprava zpevněných ploch v areálu letiště, Hradec Králové - I. etapa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98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99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100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b - návrh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Hradec králové</v>
      </c>
      <c r="G91" s="40"/>
      <c r="H91" s="40"/>
      <c r="I91" s="32" t="s">
        <v>22</v>
      </c>
      <c r="J91" s="79" t="str">
        <f>IF(J14="","",J14)</f>
        <v>27. 5. 2026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 xml:space="preserve"> </v>
      </c>
      <c r="G93" s="40"/>
      <c r="H93" s="40"/>
      <c r="I93" s="32" t="s">
        <v>30</v>
      </c>
      <c r="J93" s="36" t="str">
        <f>E23</f>
        <v>VIAPROJEKT s.r.o. HK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B.Burešová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103</v>
      </c>
      <c r="D96" s="185"/>
      <c r="E96" s="185"/>
      <c r="F96" s="185"/>
      <c r="G96" s="185"/>
      <c r="H96" s="185"/>
      <c r="I96" s="185"/>
      <c r="J96" s="186" t="s">
        <v>104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105</v>
      </c>
      <c r="D98" s="40"/>
      <c r="E98" s="40"/>
      <c r="F98" s="40"/>
      <c r="G98" s="40"/>
      <c r="H98" s="40"/>
      <c r="I98" s="40"/>
      <c r="J98" s="110">
        <f>J126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106</v>
      </c>
    </row>
    <row r="99" s="9" customFormat="1" ht="24.96" customHeight="1">
      <c r="A99" s="9"/>
      <c r="B99" s="188"/>
      <c r="C99" s="189"/>
      <c r="D99" s="190" t="s">
        <v>107</v>
      </c>
      <c r="E99" s="191"/>
      <c r="F99" s="191"/>
      <c r="G99" s="191"/>
      <c r="H99" s="191"/>
      <c r="I99" s="191"/>
      <c r="J99" s="192">
        <f>J127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108</v>
      </c>
      <c r="E100" s="196"/>
      <c r="F100" s="196"/>
      <c r="G100" s="196"/>
      <c r="H100" s="196"/>
      <c r="I100" s="196"/>
      <c r="J100" s="197">
        <f>J128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314</v>
      </c>
      <c r="E101" s="196"/>
      <c r="F101" s="196"/>
      <c r="G101" s="196"/>
      <c r="H101" s="196"/>
      <c r="I101" s="196"/>
      <c r="J101" s="197">
        <f>J173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109</v>
      </c>
      <c r="E102" s="196"/>
      <c r="F102" s="196"/>
      <c r="G102" s="196"/>
      <c r="H102" s="196"/>
      <c r="I102" s="196"/>
      <c r="J102" s="197">
        <f>J235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33"/>
      <c r="D103" s="195" t="s">
        <v>110</v>
      </c>
      <c r="E103" s="196"/>
      <c r="F103" s="196"/>
      <c r="G103" s="196"/>
      <c r="H103" s="196"/>
      <c r="I103" s="196"/>
      <c r="J103" s="197">
        <f>J284</f>
        <v>0</v>
      </c>
      <c r="K103" s="133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4"/>
      <c r="C104" s="133"/>
      <c r="D104" s="195" t="s">
        <v>111</v>
      </c>
      <c r="E104" s="196"/>
      <c r="F104" s="196"/>
      <c r="G104" s="196"/>
      <c r="H104" s="196"/>
      <c r="I104" s="196"/>
      <c r="J104" s="197">
        <f>J301</f>
        <v>0</v>
      </c>
      <c r="K104" s="133"/>
      <c r="L104" s="19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10" s="2" customFormat="1" ht="6.96" customHeight="1">
      <c r="A110" s="3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112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16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6.25" customHeight="1">
      <c r="A114" s="38"/>
      <c r="B114" s="39"/>
      <c r="C114" s="40"/>
      <c r="D114" s="40"/>
      <c r="E114" s="183" t="str">
        <f>E7</f>
        <v>Oprava zpevněných ploch v areálu letiště, Hradec Králové - I. etapa</v>
      </c>
      <c r="F114" s="32"/>
      <c r="G114" s="32"/>
      <c r="H114" s="32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1" customFormat="1" ht="12" customHeight="1">
      <c r="B115" s="21"/>
      <c r="C115" s="32" t="s">
        <v>98</v>
      </c>
      <c r="D115" s="22"/>
      <c r="E115" s="22"/>
      <c r="F115" s="22"/>
      <c r="G115" s="22"/>
      <c r="H115" s="22"/>
      <c r="I115" s="22"/>
      <c r="J115" s="22"/>
      <c r="K115" s="22"/>
      <c r="L115" s="20"/>
    </row>
    <row r="116" s="2" customFormat="1" ht="16.5" customHeight="1">
      <c r="A116" s="38"/>
      <c r="B116" s="39"/>
      <c r="C116" s="40"/>
      <c r="D116" s="40"/>
      <c r="E116" s="183" t="s">
        <v>99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100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40"/>
      <c r="D118" s="40"/>
      <c r="E118" s="76" t="str">
        <f>E11</f>
        <v>b - návrh</v>
      </c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20</v>
      </c>
      <c r="D120" s="40"/>
      <c r="E120" s="40"/>
      <c r="F120" s="27" t="str">
        <f>F14</f>
        <v>Hradec králové</v>
      </c>
      <c r="G120" s="40"/>
      <c r="H120" s="40"/>
      <c r="I120" s="32" t="s">
        <v>22</v>
      </c>
      <c r="J120" s="79" t="str">
        <f>IF(J14="","",J14)</f>
        <v>27. 5. 2026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25.65" customHeight="1">
      <c r="A122" s="38"/>
      <c r="B122" s="39"/>
      <c r="C122" s="32" t="s">
        <v>24</v>
      </c>
      <c r="D122" s="40"/>
      <c r="E122" s="40"/>
      <c r="F122" s="27" t="str">
        <f>E17</f>
        <v xml:space="preserve"> </v>
      </c>
      <c r="G122" s="40"/>
      <c r="H122" s="40"/>
      <c r="I122" s="32" t="s">
        <v>30</v>
      </c>
      <c r="J122" s="36" t="str">
        <f>E23</f>
        <v>VIAPROJEKT s.r.o. HK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15" customHeight="1">
      <c r="A123" s="38"/>
      <c r="B123" s="39"/>
      <c r="C123" s="32" t="s">
        <v>28</v>
      </c>
      <c r="D123" s="40"/>
      <c r="E123" s="40"/>
      <c r="F123" s="27" t="str">
        <f>IF(E20="","",E20)</f>
        <v>Vyplň údaj</v>
      </c>
      <c r="G123" s="40"/>
      <c r="H123" s="40"/>
      <c r="I123" s="32" t="s">
        <v>33</v>
      </c>
      <c r="J123" s="36" t="str">
        <f>E26</f>
        <v>B.Burešová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199"/>
      <c r="B125" s="200"/>
      <c r="C125" s="201" t="s">
        <v>113</v>
      </c>
      <c r="D125" s="202" t="s">
        <v>61</v>
      </c>
      <c r="E125" s="202" t="s">
        <v>57</v>
      </c>
      <c r="F125" s="202" t="s">
        <v>58</v>
      </c>
      <c r="G125" s="202" t="s">
        <v>114</v>
      </c>
      <c r="H125" s="202" t="s">
        <v>115</v>
      </c>
      <c r="I125" s="202" t="s">
        <v>116</v>
      </c>
      <c r="J125" s="202" t="s">
        <v>104</v>
      </c>
      <c r="K125" s="203" t="s">
        <v>117</v>
      </c>
      <c r="L125" s="204"/>
      <c r="M125" s="100" t="s">
        <v>1</v>
      </c>
      <c r="N125" s="101" t="s">
        <v>40</v>
      </c>
      <c r="O125" s="101" t="s">
        <v>118</v>
      </c>
      <c r="P125" s="101" t="s">
        <v>119</v>
      </c>
      <c r="Q125" s="101" t="s">
        <v>120</v>
      </c>
      <c r="R125" s="101" t="s">
        <v>121</v>
      </c>
      <c r="S125" s="101" t="s">
        <v>122</v>
      </c>
      <c r="T125" s="102" t="s">
        <v>123</v>
      </c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</row>
    <row r="126" s="2" customFormat="1" ht="22.8" customHeight="1">
      <c r="A126" s="38"/>
      <c r="B126" s="39"/>
      <c r="C126" s="107" t="s">
        <v>124</v>
      </c>
      <c r="D126" s="40"/>
      <c r="E126" s="40"/>
      <c r="F126" s="40"/>
      <c r="G126" s="40"/>
      <c r="H126" s="40"/>
      <c r="I126" s="40"/>
      <c r="J126" s="205">
        <f>BK126</f>
        <v>0</v>
      </c>
      <c r="K126" s="40"/>
      <c r="L126" s="44"/>
      <c r="M126" s="103"/>
      <c r="N126" s="206"/>
      <c r="O126" s="104"/>
      <c r="P126" s="207">
        <f>P127</f>
        <v>0</v>
      </c>
      <c r="Q126" s="104"/>
      <c r="R126" s="207">
        <f>R127</f>
        <v>90.737495999999993</v>
      </c>
      <c r="S126" s="104"/>
      <c r="T126" s="208">
        <f>T127</f>
        <v>299.91550000000001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75</v>
      </c>
      <c r="AU126" s="17" t="s">
        <v>106</v>
      </c>
      <c r="BK126" s="209">
        <f>BK127</f>
        <v>0</v>
      </c>
    </row>
    <row r="127" s="12" customFormat="1" ht="25.92" customHeight="1">
      <c r="A127" s="12"/>
      <c r="B127" s="210"/>
      <c r="C127" s="211"/>
      <c r="D127" s="212" t="s">
        <v>75</v>
      </c>
      <c r="E127" s="213" t="s">
        <v>125</v>
      </c>
      <c r="F127" s="213" t="s">
        <v>126</v>
      </c>
      <c r="G127" s="211"/>
      <c r="H127" s="211"/>
      <c r="I127" s="214"/>
      <c r="J127" s="215">
        <f>BK127</f>
        <v>0</v>
      </c>
      <c r="K127" s="211"/>
      <c r="L127" s="216"/>
      <c r="M127" s="217"/>
      <c r="N127" s="218"/>
      <c r="O127" s="218"/>
      <c r="P127" s="219">
        <f>P128+P173+P235+P284+P301</f>
        <v>0</v>
      </c>
      <c r="Q127" s="218"/>
      <c r="R127" s="219">
        <f>R128+R173+R235+R284+R301</f>
        <v>90.737495999999993</v>
      </c>
      <c r="S127" s="218"/>
      <c r="T127" s="220">
        <f>T128+T173+T235+T284+T301</f>
        <v>299.91550000000001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1" t="s">
        <v>83</v>
      </c>
      <c r="AT127" s="222" t="s">
        <v>75</v>
      </c>
      <c r="AU127" s="222" t="s">
        <v>76</v>
      </c>
      <c r="AY127" s="221" t="s">
        <v>127</v>
      </c>
      <c r="BK127" s="223">
        <f>BK128+BK173+BK235+BK284+BK301</f>
        <v>0</v>
      </c>
    </row>
    <row r="128" s="12" customFormat="1" ht="22.8" customHeight="1">
      <c r="A128" s="12"/>
      <c r="B128" s="210"/>
      <c r="C128" s="211"/>
      <c r="D128" s="212" t="s">
        <v>75</v>
      </c>
      <c r="E128" s="224" t="s">
        <v>83</v>
      </c>
      <c r="F128" s="224" t="s">
        <v>128</v>
      </c>
      <c r="G128" s="211"/>
      <c r="H128" s="211"/>
      <c r="I128" s="214"/>
      <c r="J128" s="225">
        <f>BK128</f>
        <v>0</v>
      </c>
      <c r="K128" s="211"/>
      <c r="L128" s="216"/>
      <c r="M128" s="217"/>
      <c r="N128" s="218"/>
      <c r="O128" s="218"/>
      <c r="P128" s="219">
        <f>SUM(P129:P172)</f>
        <v>0</v>
      </c>
      <c r="Q128" s="218"/>
      <c r="R128" s="219">
        <f>SUM(R129:R172)</f>
        <v>88.603715999999991</v>
      </c>
      <c r="S128" s="218"/>
      <c r="T128" s="220">
        <f>SUM(T129:T172)</f>
        <v>240.12000000000001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1" t="s">
        <v>83</v>
      </c>
      <c r="AT128" s="222" t="s">
        <v>75</v>
      </c>
      <c r="AU128" s="222" t="s">
        <v>83</v>
      </c>
      <c r="AY128" s="221" t="s">
        <v>127</v>
      </c>
      <c r="BK128" s="223">
        <f>SUM(BK129:BK172)</f>
        <v>0</v>
      </c>
    </row>
    <row r="129" s="2" customFormat="1" ht="24.15" customHeight="1">
      <c r="A129" s="38"/>
      <c r="B129" s="39"/>
      <c r="C129" s="226" t="s">
        <v>83</v>
      </c>
      <c r="D129" s="226" t="s">
        <v>129</v>
      </c>
      <c r="E129" s="227" t="s">
        <v>315</v>
      </c>
      <c r="F129" s="228" t="s">
        <v>316</v>
      </c>
      <c r="G129" s="229" t="s">
        <v>132</v>
      </c>
      <c r="H129" s="230">
        <v>900</v>
      </c>
      <c r="I129" s="231"/>
      <c r="J129" s="232">
        <f>ROUND(I129*H129,2)</f>
        <v>0</v>
      </c>
      <c r="K129" s="228" t="s">
        <v>133</v>
      </c>
      <c r="L129" s="44"/>
      <c r="M129" s="233" t="s">
        <v>1</v>
      </c>
      <c r="N129" s="234" t="s">
        <v>41</v>
      </c>
      <c r="O129" s="91"/>
      <c r="P129" s="235">
        <f>O129*H129</f>
        <v>0</v>
      </c>
      <c r="Q129" s="235">
        <v>2.0000000000000002E-05</v>
      </c>
      <c r="R129" s="235">
        <f>Q129*H129</f>
        <v>0.018000000000000002</v>
      </c>
      <c r="S129" s="235">
        <v>0.13800000000000001</v>
      </c>
      <c r="T129" s="236">
        <f>S129*H129</f>
        <v>124.20000000000002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7" t="s">
        <v>134</v>
      </c>
      <c r="AT129" s="237" t="s">
        <v>129</v>
      </c>
      <c r="AU129" s="237" t="s">
        <v>85</v>
      </c>
      <c r="AY129" s="17" t="s">
        <v>127</v>
      </c>
      <c r="BE129" s="238">
        <f>IF(N129="základní",J129,0)</f>
        <v>0</v>
      </c>
      <c r="BF129" s="238">
        <f>IF(N129="snížená",J129,0)</f>
        <v>0</v>
      </c>
      <c r="BG129" s="238">
        <f>IF(N129="zákl. přenesená",J129,0)</f>
        <v>0</v>
      </c>
      <c r="BH129" s="238">
        <f>IF(N129="sníž. přenesená",J129,0)</f>
        <v>0</v>
      </c>
      <c r="BI129" s="238">
        <f>IF(N129="nulová",J129,0)</f>
        <v>0</v>
      </c>
      <c r="BJ129" s="17" t="s">
        <v>83</v>
      </c>
      <c r="BK129" s="238">
        <f>ROUND(I129*H129,2)</f>
        <v>0</v>
      </c>
      <c r="BL129" s="17" t="s">
        <v>134</v>
      </c>
      <c r="BM129" s="237" t="s">
        <v>317</v>
      </c>
    </row>
    <row r="130" s="13" customFormat="1">
      <c r="A130" s="13"/>
      <c r="B130" s="239"/>
      <c r="C130" s="240"/>
      <c r="D130" s="241" t="s">
        <v>136</v>
      </c>
      <c r="E130" s="242" t="s">
        <v>1</v>
      </c>
      <c r="F130" s="243" t="s">
        <v>318</v>
      </c>
      <c r="G130" s="240"/>
      <c r="H130" s="242" t="s">
        <v>1</v>
      </c>
      <c r="I130" s="244"/>
      <c r="J130" s="240"/>
      <c r="K130" s="240"/>
      <c r="L130" s="245"/>
      <c r="M130" s="246"/>
      <c r="N130" s="247"/>
      <c r="O130" s="247"/>
      <c r="P130" s="247"/>
      <c r="Q130" s="247"/>
      <c r="R130" s="247"/>
      <c r="S130" s="247"/>
      <c r="T130" s="248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9" t="s">
        <v>136</v>
      </c>
      <c r="AU130" s="249" t="s">
        <v>85</v>
      </c>
      <c r="AV130" s="13" t="s">
        <v>83</v>
      </c>
      <c r="AW130" s="13" t="s">
        <v>32</v>
      </c>
      <c r="AX130" s="13" t="s">
        <v>76</v>
      </c>
      <c r="AY130" s="249" t="s">
        <v>127</v>
      </c>
    </row>
    <row r="131" s="14" customFormat="1">
      <c r="A131" s="14"/>
      <c r="B131" s="250"/>
      <c r="C131" s="251"/>
      <c r="D131" s="241" t="s">
        <v>136</v>
      </c>
      <c r="E131" s="252" t="s">
        <v>1</v>
      </c>
      <c r="F131" s="253" t="s">
        <v>319</v>
      </c>
      <c r="G131" s="251"/>
      <c r="H131" s="254">
        <v>900</v>
      </c>
      <c r="I131" s="255"/>
      <c r="J131" s="251"/>
      <c r="K131" s="251"/>
      <c r="L131" s="256"/>
      <c r="M131" s="257"/>
      <c r="N131" s="258"/>
      <c r="O131" s="258"/>
      <c r="P131" s="258"/>
      <c r="Q131" s="258"/>
      <c r="R131" s="258"/>
      <c r="S131" s="258"/>
      <c r="T131" s="259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0" t="s">
        <v>136</v>
      </c>
      <c r="AU131" s="260" t="s">
        <v>85</v>
      </c>
      <c r="AV131" s="14" t="s">
        <v>85</v>
      </c>
      <c r="AW131" s="14" t="s">
        <v>32</v>
      </c>
      <c r="AX131" s="14" t="s">
        <v>76</v>
      </c>
      <c r="AY131" s="260" t="s">
        <v>127</v>
      </c>
    </row>
    <row r="132" s="15" customFormat="1">
      <c r="A132" s="15"/>
      <c r="B132" s="261"/>
      <c r="C132" s="262"/>
      <c r="D132" s="241" t="s">
        <v>136</v>
      </c>
      <c r="E132" s="263" t="s">
        <v>1</v>
      </c>
      <c r="F132" s="264" t="s">
        <v>139</v>
      </c>
      <c r="G132" s="262"/>
      <c r="H132" s="265">
        <v>900</v>
      </c>
      <c r="I132" s="266"/>
      <c r="J132" s="262"/>
      <c r="K132" s="262"/>
      <c r="L132" s="267"/>
      <c r="M132" s="268"/>
      <c r="N132" s="269"/>
      <c r="O132" s="269"/>
      <c r="P132" s="269"/>
      <c r="Q132" s="269"/>
      <c r="R132" s="269"/>
      <c r="S132" s="269"/>
      <c r="T132" s="270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71" t="s">
        <v>136</v>
      </c>
      <c r="AU132" s="271" t="s">
        <v>85</v>
      </c>
      <c r="AV132" s="15" t="s">
        <v>134</v>
      </c>
      <c r="AW132" s="15" t="s">
        <v>32</v>
      </c>
      <c r="AX132" s="15" t="s">
        <v>83</v>
      </c>
      <c r="AY132" s="271" t="s">
        <v>127</v>
      </c>
    </row>
    <row r="133" s="2" customFormat="1" ht="24.15" customHeight="1">
      <c r="A133" s="38"/>
      <c r="B133" s="39"/>
      <c r="C133" s="226" t="s">
        <v>85</v>
      </c>
      <c r="D133" s="226" t="s">
        <v>129</v>
      </c>
      <c r="E133" s="227" t="s">
        <v>320</v>
      </c>
      <c r="F133" s="228" t="s">
        <v>321</v>
      </c>
      <c r="G133" s="229" t="s">
        <v>132</v>
      </c>
      <c r="H133" s="230">
        <v>720</v>
      </c>
      <c r="I133" s="231"/>
      <c r="J133" s="232">
        <f>ROUND(I133*H133,2)</f>
        <v>0</v>
      </c>
      <c r="K133" s="228" t="s">
        <v>133</v>
      </c>
      <c r="L133" s="44"/>
      <c r="M133" s="233" t="s">
        <v>1</v>
      </c>
      <c r="N133" s="234" t="s">
        <v>41</v>
      </c>
      <c r="O133" s="91"/>
      <c r="P133" s="235">
        <f>O133*H133</f>
        <v>0</v>
      </c>
      <c r="Q133" s="235">
        <v>2.0000000000000002E-05</v>
      </c>
      <c r="R133" s="235">
        <f>Q133*H133</f>
        <v>0.014400000000000001</v>
      </c>
      <c r="S133" s="235">
        <v>0.161</v>
      </c>
      <c r="T133" s="236">
        <f>S133*H133</f>
        <v>115.92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7" t="s">
        <v>134</v>
      </c>
      <c r="AT133" s="237" t="s">
        <v>129</v>
      </c>
      <c r="AU133" s="237" t="s">
        <v>85</v>
      </c>
      <c r="AY133" s="17" t="s">
        <v>127</v>
      </c>
      <c r="BE133" s="238">
        <f>IF(N133="základní",J133,0)</f>
        <v>0</v>
      </c>
      <c r="BF133" s="238">
        <f>IF(N133="snížená",J133,0)</f>
        <v>0</v>
      </c>
      <c r="BG133" s="238">
        <f>IF(N133="zákl. přenesená",J133,0)</f>
        <v>0</v>
      </c>
      <c r="BH133" s="238">
        <f>IF(N133="sníž. přenesená",J133,0)</f>
        <v>0</v>
      </c>
      <c r="BI133" s="238">
        <f>IF(N133="nulová",J133,0)</f>
        <v>0</v>
      </c>
      <c r="BJ133" s="17" t="s">
        <v>83</v>
      </c>
      <c r="BK133" s="238">
        <f>ROUND(I133*H133,2)</f>
        <v>0</v>
      </c>
      <c r="BL133" s="17" t="s">
        <v>134</v>
      </c>
      <c r="BM133" s="237" t="s">
        <v>322</v>
      </c>
    </row>
    <row r="134" s="13" customFormat="1">
      <c r="A134" s="13"/>
      <c r="B134" s="239"/>
      <c r="C134" s="240"/>
      <c r="D134" s="241" t="s">
        <v>136</v>
      </c>
      <c r="E134" s="242" t="s">
        <v>1</v>
      </c>
      <c r="F134" s="243" t="s">
        <v>323</v>
      </c>
      <c r="G134" s="240"/>
      <c r="H134" s="242" t="s">
        <v>1</v>
      </c>
      <c r="I134" s="244"/>
      <c r="J134" s="240"/>
      <c r="K134" s="240"/>
      <c r="L134" s="245"/>
      <c r="M134" s="246"/>
      <c r="N134" s="247"/>
      <c r="O134" s="247"/>
      <c r="P134" s="247"/>
      <c r="Q134" s="247"/>
      <c r="R134" s="247"/>
      <c r="S134" s="247"/>
      <c r="T134" s="24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9" t="s">
        <v>136</v>
      </c>
      <c r="AU134" s="249" t="s">
        <v>85</v>
      </c>
      <c r="AV134" s="13" t="s">
        <v>83</v>
      </c>
      <c r="AW134" s="13" t="s">
        <v>32</v>
      </c>
      <c r="AX134" s="13" t="s">
        <v>76</v>
      </c>
      <c r="AY134" s="249" t="s">
        <v>127</v>
      </c>
    </row>
    <row r="135" s="14" customFormat="1">
      <c r="A135" s="14"/>
      <c r="B135" s="250"/>
      <c r="C135" s="251"/>
      <c r="D135" s="241" t="s">
        <v>136</v>
      </c>
      <c r="E135" s="252" t="s">
        <v>1</v>
      </c>
      <c r="F135" s="253" t="s">
        <v>324</v>
      </c>
      <c r="G135" s="251"/>
      <c r="H135" s="254">
        <v>720</v>
      </c>
      <c r="I135" s="255"/>
      <c r="J135" s="251"/>
      <c r="K135" s="251"/>
      <c r="L135" s="256"/>
      <c r="M135" s="257"/>
      <c r="N135" s="258"/>
      <c r="O135" s="258"/>
      <c r="P135" s="258"/>
      <c r="Q135" s="258"/>
      <c r="R135" s="258"/>
      <c r="S135" s="258"/>
      <c r="T135" s="259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0" t="s">
        <v>136</v>
      </c>
      <c r="AU135" s="260" t="s">
        <v>85</v>
      </c>
      <c r="AV135" s="14" t="s">
        <v>85</v>
      </c>
      <c r="AW135" s="14" t="s">
        <v>32</v>
      </c>
      <c r="AX135" s="14" t="s">
        <v>76</v>
      </c>
      <c r="AY135" s="260" t="s">
        <v>127</v>
      </c>
    </row>
    <row r="136" s="15" customFormat="1">
      <c r="A136" s="15"/>
      <c r="B136" s="261"/>
      <c r="C136" s="262"/>
      <c r="D136" s="241" t="s">
        <v>136</v>
      </c>
      <c r="E136" s="263" t="s">
        <v>1</v>
      </c>
      <c r="F136" s="264" t="s">
        <v>139</v>
      </c>
      <c r="G136" s="262"/>
      <c r="H136" s="265">
        <v>720</v>
      </c>
      <c r="I136" s="266"/>
      <c r="J136" s="262"/>
      <c r="K136" s="262"/>
      <c r="L136" s="267"/>
      <c r="M136" s="268"/>
      <c r="N136" s="269"/>
      <c r="O136" s="269"/>
      <c r="P136" s="269"/>
      <c r="Q136" s="269"/>
      <c r="R136" s="269"/>
      <c r="S136" s="269"/>
      <c r="T136" s="270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71" t="s">
        <v>136</v>
      </c>
      <c r="AU136" s="271" t="s">
        <v>85</v>
      </c>
      <c r="AV136" s="15" t="s">
        <v>134</v>
      </c>
      <c r="AW136" s="15" t="s">
        <v>32</v>
      </c>
      <c r="AX136" s="15" t="s">
        <v>83</v>
      </c>
      <c r="AY136" s="271" t="s">
        <v>127</v>
      </c>
    </row>
    <row r="137" s="2" customFormat="1" ht="37.8" customHeight="1">
      <c r="A137" s="38"/>
      <c r="B137" s="39"/>
      <c r="C137" s="226" t="s">
        <v>145</v>
      </c>
      <c r="D137" s="226" t="s">
        <v>129</v>
      </c>
      <c r="E137" s="227" t="s">
        <v>191</v>
      </c>
      <c r="F137" s="228" t="s">
        <v>192</v>
      </c>
      <c r="G137" s="229" t="s">
        <v>181</v>
      </c>
      <c r="H137" s="230">
        <v>49.200000000000003</v>
      </c>
      <c r="I137" s="231"/>
      <c r="J137" s="232">
        <f>ROUND(I137*H137,2)</f>
        <v>0</v>
      </c>
      <c r="K137" s="228" t="s">
        <v>133</v>
      </c>
      <c r="L137" s="44"/>
      <c r="M137" s="233" t="s">
        <v>1</v>
      </c>
      <c r="N137" s="234" t="s">
        <v>41</v>
      </c>
      <c r="O137" s="91"/>
      <c r="P137" s="235">
        <f>O137*H137</f>
        <v>0</v>
      </c>
      <c r="Q137" s="235">
        <v>0</v>
      </c>
      <c r="R137" s="235">
        <f>Q137*H137</f>
        <v>0</v>
      </c>
      <c r="S137" s="235">
        <v>0</v>
      </c>
      <c r="T137" s="236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7" t="s">
        <v>134</v>
      </c>
      <c r="AT137" s="237" t="s">
        <v>129</v>
      </c>
      <c r="AU137" s="237" t="s">
        <v>85</v>
      </c>
      <c r="AY137" s="17" t="s">
        <v>127</v>
      </c>
      <c r="BE137" s="238">
        <f>IF(N137="základní",J137,0)</f>
        <v>0</v>
      </c>
      <c r="BF137" s="238">
        <f>IF(N137="snížená",J137,0)</f>
        <v>0</v>
      </c>
      <c r="BG137" s="238">
        <f>IF(N137="zákl. přenesená",J137,0)</f>
        <v>0</v>
      </c>
      <c r="BH137" s="238">
        <f>IF(N137="sníž. přenesená",J137,0)</f>
        <v>0</v>
      </c>
      <c r="BI137" s="238">
        <f>IF(N137="nulová",J137,0)</f>
        <v>0</v>
      </c>
      <c r="BJ137" s="17" t="s">
        <v>83</v>
      </c>
      <c r="BK137" s="238">
        <f>ROUND(I137*H137,2)</f>
        <v>0</v>
      </c>
      <c r="BL137" s="17" t="s">
        <v>134</v>
      </c>
      <c r="BM137" s="237" t="s">
        <v>325</v>
      </c>
    </row>
    <row r="138" s="13" customFormat="1">
      <c r="A138" s="13"/>
      <c r="B138" s="239"/>
      <c r="C138" s="240"/>
      <c r="D138" s="241" t="s">
        <v>136</v>
      </c>
      <c r="E138" s="242" t="s">
        <v>1</v>
      </c>
      <c r="F138" s="243" t="s">
        <v>326</v>
      </c>
      <c r="G138" s="240"/>
      <c r="H138" s="242" t="s">
        <v>1</v>
      </c>
      <c r="I138" s="244"/>
      <c r="J138" s="240"/>
      <c r="K138" s="240"/>
      <c r="L138" s="245"/>
      <c r="M138" s="246"/>
      <c r="N138" s="247"/>
      <c r="O138" s="247"/>
      <c r="P138" s="247"/>
      <c r="Q138" s="247"/>
      <c r="R138" s="247"/>
      <c r="S138" s="247"/>
      <c r="T138" s="248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9" t="s">
        <v>136</v>
      </c>
      <c r="AU138" s="249" t="s">
        <v>85</v>
      </c>
      <c r="AV138" s="13" t="s">
        <v>83</v>
      </c>
      <c r="AW138" s="13" t="s">
        <v>32</v>
      </c>
      <c r="AX138" s="13" t="s">
        <v>76</v>
      </c>
      <c r="AY138" s="249" t="s">
        <v>127</v>
      </c>
    </row>
    <row r="139" s="14" customFormat="1">
      <c r="A139" s="14"/>
      <c r="B139" s="250"/>
      <c r="C139" s="251"/>
      <c r="D139" s="241" t="s">
        <v>136</v>
      </c>
      <c r="E139" s="252" t="s">
        <v>1</v>
      </c>
      <c r="F139" s="253" t="s">
        <v>327</v>
      </c>
      <c r="G139" s="251"/>
      <c r="H139" s="254">
        <v>49.200000000000003</v>
      </c>
      <c r="I139" s="255"/>
      <c r="J139" s="251"/>
      <c r="K139" s="251"/>
      <c r="L139" s="256"/>
      <c r="M139" s="257"/>
      <c r="N139" s="258"/>
      <c r="O139" s="258"/>
      <c r="P139" s="258"/>
      <c r="Q139" s="258"/>
      <c r="R139" s="258"/>
      <c r="S139" s="258"/>
      <c r="T139" s="259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0" t="s">
        <v>136</v>
      </c>
      <c r="AU139" s="260" t="s">
        <v>85</v>
      </c>
      <c r="AV139" s="14" t="s">
        <v>85</v>
      </c>
      <c r="AW139" s="14" t="s">
        <v>32</v>
      </c>
      <c r="AX139" s="14" t="s">
        <v>76</v>
      </c>
      <c r="AY139" s="260" t="s">
        <v>127</v>
      </c>
    </row>
    <row r="140" s="15" customFormat="1">
      <c r="A140" s="15"/>
      <c r="B140" s="261"/>
      <c r="C140" s="262"/>
      <c r="D140" s="241" t="s">
        <v>136</v>
      </c>
      <c r="E140" s="263" t="s">
        <v>1</v>
      </c>
      <c r="F140" s="264" t="s">
        <v>139</v>
      </c>
      <c r="G140" s="262"/>
      <c r="H140" s="265">
        <v>49.200000000000003</v>
      </c>
      <c r="I140" s="266"/>
      <c r="J140" s="262"/>
      <c r="K140" s="262"/>
      <c r="L140" s="267"/>
      <c r="M140" s="268"/>
      <c r="N140" s="269"/>
      <c r="O140" s="269"/>
      <c r="P140" s="269"/>
      <c r="Q140" s="269"/>
      <c r="R140" s="269"/>
      <c r="S140" s="269"/>
      <c r="T140" s="270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71" t="s">
        <v>136</v>
      </c>
      <c r="AU140" s="271" t="s">
        <v>85</v>
      </c>
      <c r="AV140" s="15" t="s">
        <v>134</v>
      </c>
      <c r="AW140" s="15" t="s">
        <v>32</v>
      </c>
      <c r="AX140" s="15" t="s">
        <v>83</v>
      </c>
      <c r="AY140" s="271" t="s">
        <v>127</v>
      </c>
    </row>
    <row r="141" s="2" customFormat="1" ht="37.8" customHeight="1">
      <c r="A141" s="38"/>
      <c r="B141" s="39"/>
      <c r="C141" s="226" t="s">
        <v>134</v>
      </c>
      <c r="D141" s="226" t="s">
        <v>129</v>
      </c>
      <c r="E141" s="227" t="s">
        <v>194</v>
      </c>
      <c r="F141" s="228" t="s">
        <v>195</v>
      </c>
      <c r="G141" s="229" t="s">
        <v>181</v>
      </c>
      <c r="H141" s="230">
        <v>246</v>
      </c>
      <c r="I141" s="231"/>
      <c r="J141" s="232">
        <f>ROUND(I141*H141,2)</f>
        <v>0</v>
      </c>
      <c r="K141" s="228" t="s">
        <v>133</v>
      </c>
      <c r="L141" s="44"/>
      <c r="M141" s="233" t="s">
        <v>1</v>
      </c>
      <c r="N141" s="234" t="s">
        <v>41</v>
      </c>
      <c r="O141" s="91"/>
      <c r="P141" s="235">
        <f>O141*H141</f>
        <v>0</v>
      </c>
      <c r="Q141" s="235">
        <v>0</v>
      </c>
      <c r="R141" s="235">
        <f>Q141*H141</f>
        <v>0</v>
      </c>
      <c r="S141" s="235">
        <v>0</v>
      </c>
      <c r="T141" s="236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7" t="s">
        <v>134</v>
      </c>
      <c r="AT141" s="237" t="s">
        <v>129</v>
      </c>
      <c r="AU141" s="237" t="s">
        <v>85</v>
      </c>
      <c r="AY141" s="17" t="s">
        <v>127</v>
      </c>
      <c r="BE141" s="238">
        <f>IF(N141="základní",J141,0)</f>
        <v>0</v>
      </c>
      <c r="BF141" s="238">
        <f>IF(N141="snížená",J141,0)</f>
        <v>0</v>
      </c>
      <c r="BG141" s="238">
        <f>IF(N141="zákl. přenesená",J141,0)</f>
        <v>0</v>
      </c>
      <c r="BH141" s="238">
        <f>IF(N141="sníž. přenesená",J141,0)</f>
        <v>0</v>
      </c>
      <c r="BI141" s="238">
        <f>IF(N141="nulová",J141,0)</f>
        <v>0</v>
      </c>
      <c r="BJ141" s="17" t="s">
        <v>83</v>
      </c>
      <c r="BK141" s="238">
        <f>ROUND(I141*H141,2)</f>
        <v>0</v>
      </c>
      <c r="BL141" s="17" t="s">
        <v>134</v>
      </c>
      <c r="BM141" s="237" t="s">
        <v>328</v>
      </c>
    </row>
    <row r="142" s="13" customFormat="1">
      <c r="A142" s="13"/>
      <c r="B142" s="239"/>
      <c r="C142" s="240"/>
      <c r="D142" s="241" t="s">
        <v>136</v>
      </c>
      <c r="E142" s="242" t="s">
        <v>1</v>
      </c>
      <c r="F142" s="243" t="s">
        <v>329</v>
      </c>
      <c r="G142" s="240"/>
      <c r="H142" s="242" t="s">
        <v>1</v>
      </c>
      <c r="I142" s="244"/>
      <c r="J142" s="240"/>
      <c r="K142" s="240"/>
      <c r="L142" s="245"/>
      <c r="M142" s="246"/>
      <c r="N142" s="247"/>
      <c r="O142" s="247"/>
      <c r="P142" s="247"/>
      <c r="Q142" s="247"/>
      <c r="R142" s="247"/>
      <c r="S142" s="247"/>
      <c r="T142" s="24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9" t="s">
        <v>136</v>
      </c>
      <c r="AU142" s="249" t="s">
        <v>85</v>
      </c>
      <c r="AV142" s="13" t="s">
        <v>83</v>
      </c>
      <c r="AW142" s="13" t="s">
        <v>32</v>
      </c>
      <c r="AX142" s="13" t="s">
        <v>76</v>
      </c>
      <c r="AY142" s="249" t="s">
        <v>127</v>
      </c>
    </row>
    <row r="143" s="14" customFormat="1">
      <c r="A143" s="14"/>
      <c r="B143" s="250"/>
      <c r="C143" s="251"/>
      <c r="D143" s="241" t="s">
        <v>136</v>
      </c>
      <c r="E143" s="252" t="s">
        <v>1</v>
      </c>
      <c r="F143" s="253" t="s">
        <v>330</v>
      </c>
      <c r="G143" s="251"/>
      <c r="H143" s="254">
        <v>246</v>
      </c>
      <c r="I143" s="255"/>
      <c r="J143" s="251"/>
      <c r="K143" s="251"/>
      <c r="L143" s="256"/>
      <c r="M143" s="257"/>
      <c r="N143" s="258"/>
      <c r="O143" s="258"/>
      <c r="P143" s="258"/>
      <c r="Q143" s="258"/>
      <c r="R143" s="258"/>
      <c r="S143" s="258"/>
      <c r="T143" s="25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0" t="s">
        <v>136</v>
      </c>
      <c r="AU143" s="260" t="s">
        <v>85</v>
      </c>
      <c r="AV143" s="14" t="s">
        <v>85</v>
      </c>
      <c r="AW143" s="14" t="s">
        <v>32</v>
      </c>
      <c r="AX143" s="14" t="s">
        <v>76</v>
      </c>
      <c r="AY143" s="260" t="s">
        <v>127</v>
      </c>
    </row>
    <row r="144" s="15" customFormat="1">
      <c r="A144" s="15"/>
      <c r="B144" s="261"/>
      <c r="C144" s="262"/>
      <c r="D144" s="241" t="s">
        <v>136</v>
      </c>
      <c r="E144" s="263" t="s">
        <v>1</v>
      </c>
      <c r="F144" s="264" t="s">
        <v>139</v>
      </c>
      <c r="G144" s="262"/>
      <c r="H144" s="265">
        <v>246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1" t="s">
        <v>136</v>
      </c>
      <c r="AU144" s="271" t="s">
        <v>85</v>
      </c>
      <c r="AV144" s="15" t="s">
        <v>134</v>
      </c>
      <c r="AW144" s="15" t="s">
        <v>32</v>
      </c>
      <c r="AX144" s="15" t="s">
        <v>83</v>
      </c>
      <c r="AY144" s="271" t="s">
        <v>127</v>
      </c>
    </row>
    <row r="145" s="2" customFormat="1" ht="24.15" customHeight="1">
      <c r="A145" s="38"/>
      <c r="B145" s="39"/>
      <c r="C145" s="226" t="s">
        <v>156</v>
      </c>
      <c r="D145" s="226" t="s">
        <v>129</v>
      </c>
      <c r="E145" s="227" t="s">
        <v>331</v>
      </c>
      <c r="F145" s="228" t="s">
        <v>332</v>
      </c>
      <c r="G145" s="229" t="s">
        <v>181</v>
      </c>
      <c r="H145" s="230">
        <v>49.200000000000003</v>
      </c>
      <c r="I145" s="231"/>
      <c r="J145" s="232">
        <f>ROUND(I145*H145,2)</f>
        <v>0</v>
      </c>
      <c r="K145" s="228" t="s">
        <v>133</v>
      </c>
      <c r="L145" s="44"/>
      <c r="M145" s="233" t="s">
        <v>1</v>
      </c>
      <c r="N145" s="234" t="s">
        <v>41</v>
      </c>
      <c r="O145" s="91"/>
      <c r="P145" s="235">
        <f>O145*H145</f>
        <v>0</v>
      </c>
      <c r="Q145" s="235">
        <v>0</v>
      </c>
      <c r="R145" s="235">
        <f>Q145*H145</f>
        <v>0</v>
      </c>
      <c r="S145" s="235">
        <v>0</v>
      </c>
      <c r="T145" s="236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7" t="s">
        <v>134</v>
      </c>
      <c r="AT145" s="237" t="s">
        <v>129</v>
      </c>
      <c r="AU145" s="237" t="s">
        <v>85</v>
      </c>
      <c r="AY145" s="17" t="s">
        <v>127</v>
      </c>
      <c r="BE145" s="238">
        <f>IF(N145="základní",J145,0)</f>
        <v>0</v>
      </c>
      <c r="BF145" s="238">
        <f>IF(N145="snížená",J145,0)</f>
        <v>0</v>
      </c>
      <c r="BG145" s="238">
        <f>IF(N145="zákl. přenesená",J145,0)</f>
        <v>0</v>
      </c>
      <c r="BH145" s="238">
        <f>IF(N145="sníž. přenesená",J145,0)</f>
        <v>0</v>
      </c>
      <c r="BI145" s="238">
        <f>IF(N145="nulová",J145,0)</f>
        <v>0</v>
      </c>
      <c r="BJ145" s="17" t="s">
        <v>83</v>
      </c>
      <c r="BK145" s="238">
        <f>ROUND(I145*H145,2)</f>
        <v>0</v>
      </c>
      <c r="BL145" s="17" t="s">
        <v>134</v>
      </c>
      <c r="BM145" s="237" t="s">
        <v>333</v>
      </c>
    </row>
    <row r="146" s="13" customFormat="1">
      <c r="A146" s="13"/>
      <c r="B146" s="239"/>
      <c r="C146" s="240"/>
      <c r="D146" s="241" t="s">
        <v>136</v>
      </c>
      <c r="E146" s="242" t="s">
        <v>1</v>
      </c>
      <c r="F146" s="243" t="s">
        <v>326</v>
      </c>
      <c r="G146" s="240"/>
      <c r="H146" s="242" t="s">
        <v>1</v>
      </c>
      <c r="I146" s="244"/>
      <c r="J146" s="240"/>
      <c r="K146" s="240"/>
      <c r="L146" s="245"/>
      <c r="M146" s="246"/>
      <c r="N146" s="247"/>
      <c r="O146" s="247"/>
      <c r="P146" s="247"/>
      <c r="Q146" s="247"/>
      <c r="R146" s="247"/>
      <c r="S146" s="247"/>
      <c r="T146" s="24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9" t="s">
        <v>136</v>
      </c>
      <c r="AU146" s="249" t="s">
        <v>85</v>
      </c>
      <c r="AV146" s="13" t="s">
        <v>83</v>
      </c>
      <c r="AW146" s="13" t="s">
        <v>32</v>
      </c>
      <c r="AX146" s="13" t="s">
        <v>76</v>
      </c>
      <c r="AY146" s="249" t="s">
        <v>127</v>
      </c>
    </row>
    <row r="147" s="14" customFormat="1">
      <c r="A147" s="14"/>
      <c r="B147" s="250"/>
      <c r="C147" s="251"/>
      <c r="D147" s="241" t="s">
        <v>136</v>
      </c>
      <c r="E147" s="252" t="s">
        <v>1</v>
      </c>
      <c r="F147" s="253" t="s">
        <v>327</v>
      </c>
      <c r="G147" s="251"/>
      <c r="H147" s="254">
        <v>49.200000000000003</v>
      </c>
      <c r="I147" s="255"/>
      <c r="J147" s="251"/>
      <c r="K147" s="251"/>
      <c r="L147" s="256"/>
      <c r="M147" s="257"/>
      <c r="N147" s="258"/>
      <c r="O147" s="258"/>
      <c r="P147" s="258"/>
      <c r="Q147" s="258"/>
      <c r="R147" s="258"/>
      <c r="S147" s="258"/>
      <c r="T147" s="259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0" t="s">
        <v>136</v>
      </c>
      <c r="AU147" s="260" t="s">
        <v>85</v>
      </c>
      <c r="AV147" s="14" t="s">
        <v>85</v>
      </c>
      <c r="AW147" s="14" t="s">
        <v>32</v>
      </c>
      <c r="AX147" s="14" t="s">
        <v>76</v>
      </c>
      <c r="AY147" s="260" t="s">
        <v>127</v>
      </c>
    </row>
    <row r="148" s="15" customFormat="1">
      <c r="A148" s="15"/>
      <c r="B148" s="261"/>
      <c r="C148" s="262"/>
      <c r="D148" s="241" t="s">
        <v>136</v>
      </c>
      <c r="E148" s="263" t="s">
        <v>1</v>
      </c>
      <c r="F148" s="264" t="s">
        <v>139</v>
      </c>
      <c r="G148" s="262"/>
      <c r="H148" s="265">
        <v>49.200000000000003</v>
      </c>
      <c r="I148" s="266"/>
      <c r="J148" s="262"/>
      <c r="K148" s="262"/>
      <c r="L148" s="267"/>
      <c r="M148" s="268"/>
      <c r="N148" s="269"/>
      <c r="O148" s="269"/>
      <c r="P148" s="269"/>
      <c r="Q148" s="269"/>
      <c r="R148" s="269"/>
      <c r="S148" s="269"/>
      <c r="T148" s="270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1" t="s">
        <v>136</v>
      </c>
      <c r="AU148" s="271" t="s">
        <v>85</v>
      </c>
      <c r="AV148" s="15" t="s">
        <v>134</v>
      </c>
      <c r="AW148" s="15" t="s">
        <v>32</v>
      </c>
      <c r="AX148" s="15" t="s">
        <v>83</v>
      </c>
      <c r="AY148" s="271" t="s">
        <v>127</v>
      </c>
    </row>
    <row r="149" s="2" customFormat="1" ht="24.15" customHeight="1">
      <c r="A149" s="38"/>
      <c r="B149" s="39"/>
      <c r="C149" s="226" t="s">
        <v>161</v>
      </c>
      <c r="D149" s="226" t="s">
        <v>129</v>
      </c>
      <c r="E149" s="227" t="s">
        <v>334</v>
      </c>
      <c r="F149" s="228" t="s">
        <v>335</v>
      </c>
      <c r="G149" s="229" t="s">
        <v>132</v>
      </c>
      <c r="H149" s="230">
        <v>328</v>
      </c>
      <c r="I149" s="231"/>
      <c r="J149" s="232">
        <f>ROUND(I149*H149,2)</f>
        <v>0</v>
      </c>
      <c r="K149" s="228" t="s">
        <v>133</v>
      </c>
      <c r="L149" s="44"/>
      <c r="M149" s="233" t="s">
        <v>1</v>
      </c>
      <c r="N149" s="234" t="s">
        <v>41</v>
      </c>
      <c r="O149" s="91"/>
      <c r="P149" s="235">
        <f>O149*H149</f>
        <v>0</v>
      </c>
      <c r="Q149" s="235">
        <v>0</v>
      </c>
      <c r="R149" s="235">
        <f>Q149*H149</f>
        <v>0</v>
      </c>
      <c r="S149" s="235">
        <v>0</v>
      </c>
      <c r="T149" s="236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7" t="s">
        <v>134</v>
      </c>
      <c r="AT149" s="237" t="s">
        <v>129</v>
      </c>
      <c r="AU149" s="237" t="s">
        <v>85</v>
      </c>
      <c r="AY149" s="17" t="s">
        <v>127</v>
      </c>
      <c r="BE149" s="238">
        <f>IF(N149="základní",J149,0)</f>
        <v>0</v>
      </c>
      <c r="BF149" s="238">
        <f>IF(N149="snížená",J149,0)</f>
        <v>0</v>
      </c>
      <c r="BG149" s="238">
        <f>IF(N149="zákl. přenesená",J149,0)</f>
        <v>0</v>
      </c>
      <c r="BH149" s="238">
        <f>IF(N149="sníž. přenesená",J149,0)</f>
        <v>0</v>
      </c>
      <c r="BI149" s="238">
        <f>IF(N149="nulová",J149,0)</f>
        <v>0</v>
      </c>
      <c r="BJ149" s="17" t="s">
        <v>83</v>
      </c>
      <c r="BK149" s="238">
        <f>ROUND(I149*H149,2)</f>
        <v>0</v>
      </c>
      <c r="BL149" s="17" t="s">
        <v>134</v>
      </c>
      <c r="BM149" s="237" t="s">
        <v>336</v>
      </c>
    </row>
    <row r="150" s="13" customFormat="1">
      <c r="A150" s="13"/>
      <c r="B150" s="239"/>
      <c r="C150" s="240"/>
      <c r="D150" s="241" t="s">
        <v>136</v>
      </c>
      <c r="E150" s="242" t="s">
        <v>1</v>
      </c>
      <c r="F150" s="243" t="s">
        <v>337</v>
      </c>
      <c r="G150" s="240"/>
      <c r="H150" s="242" t="s">
        <v>1</v>
      </c>
      <c r="I150" s="244"/>
      <c r="J150" s="240"/>
      <c r="K150" s="240"/>
      <c r="L150" s="245"/>
      <c r="M150" s="246"/>
      <c r="N150" s="247"/>
      <c r="O150" s="247"/>
      <c r="P150" s="247"/>
      <c r="Q150" s="247"/>
      <c r="R150" s="247"/>
      <c r="S150" s="247"/>
      <c r="T150" s="248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9" t="s">
        <v>136</v>
      </c>
      <c r="AU150" s="249" t="s">
        <v>85</v>
      </c>
      <c r="AV150" s="13" t="s">
        <v>83</v>
      </c>
      <c r="AW150" s="13" t="s">
        <v>32</v>
      </c>
      <c r="AX150" s="13" t="s">
        <v>76</v>
      </c>
      <c r="AY150" s="249" t="s">
        <v>127</v>
      </c>
    </row>
    <row r="151" s="14" customFormat="1">
      <c r="A151" s="14"/>
      <c r="B151" s="250"/>
      <c r="C151" s="251"/>
      <c r="D151" s="241" t="s">
        <v>136</v>
      </c>
      <c r="E151" s="252" t="s">
        <v>1</v>
      </c>
      <c r="F151" s="253" t="s">
        <v>138</v>
      </c>
      <c r="G151" s="251"/>
      <c r="H151" s="254">
        <v>328</v>
      </c>
      <c r="I151" s="255"/>
      <c r="J151" s="251"/>
      <c r="K151" s="251"/>
      <c r="L151" s="256"/>
      <c r="M151" s="257"/>
      <c r="N151" s="258"/>
      <c r="O151" s="258"/>
      <c r="P151" s="258"/>
      <c r="Q151" s="258"/>
      <c r="R151" s="258"/>
      <c r="S151" s="258"/>
      <c r="T151" s="259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0" t="s">
        <v>136</v>
      </c>
      <c r="AU151" s="260" t="s">
        <v>85</v>
      </c>
      <c r="AV151" s="14" t="s">
        <v>85</v>
      </c>
      <c r="AW151" s="14" t="s">
        <v>32</v>
      </c>
      <c r="AX151" s="14" t="s">
        <v>76</v>
      </c>
      <c r="AY151" s="260" t="s">
        <v>127</v>
      </c>
    </row>
    <row r="152" s="15" customFormat="1">
      <c r="A152" s="15"/>
      <c r="B152" s="261"/>
      <c r="C152" s="262"/>
      <c r="D152" s="241" t="s">
        <v>136</v>
      </c>
      <c r="E152" s="263" t="s">
        <v>1</v>
      </c>
      <c r="F152" s="264" t="s">
        <v>139</v>
      </c>
      <c r="G152" s="262"/>
      <c r="H152" s="265">
        <v>328</v>
      </c>
      <c r="I152" s="266"/>
      <c r="J152" s="262"/>
      <c r="K152" s="262"/>
      <c r="L152" s="267"/>
      <c r="M152" s="268"/>
      <c r="N152" s="269"/>
      <c r="O152" s="269"/>
      <c r="P152" s="269"/>
      <c r="Q152" s="269"/>
      <c r="R152" s="269"/>
      <c r="S152" s="269"/>
      <c r="T152" s="270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71" t="s">
        <v>136</v>
      </c>
      <c r="AU152" s="271" t="s">
        <v>85</v>
      </c>
      <c r="AV152" s="15" t="s">
        <v>134</v>
      </c>
      <c r="AW152" s="15" t="s">
        <v>32</v>
      </c>
      <c r="AX152" s="15" t="s">
        <v>83</v>
      </c>
      <c r="AY152" s="271" t="s">
        <v>127</v>
      </c>
    </row>
    <row r="153" s="2" customFormat="1" ht="16.5" customHeight="1">
      <c r="A153" s="38"/>
      <c r="B153" s="39"/>
      <c r="C153" s="277" t="s">
        <v>166</v>
      </c>
      <c r="D153" s="277" t="s">
        <v>338</v>
      </c>
      <c r="E153" s="278" t="s">
        <v>339</v>
      </c>
      <c r="F153" s="279" t="s">
        <v>340</v>
      </c>
      <c r="G153" s="280" t="s">
        <v>202</v>
      </c>
      <c r="H153" s="281">
        <v>88.560000000000002</v>
      </c>
      <c r="I153" s="282"/>
      <c r="J153" s="283">
        <f>ROUND(I153*H153,2)</f>
        <v>0</v>
      </c>
      <c r="K153" s="279" t="s">
        <v>133</v>
      </c>
      <c r="L153" s="284"/>
      <c r="M153" s="285" t="s">
        <v>1</v>
      </c>
      <c r="N153" s="286" t="s">
        <v>41</v>
      </c>
      <c r="O153" s="91"/>
      <c r="P153" s="235">
        <f>O153*H153</f>
        <v>0</v>
      </c>
      <c r="Q153" s="235">
        <v>1</v>
      </c>
      <c r="R153" s="235">
        <f>Q153*H153</f>
        <v>88.560000000000002</v>
      </c>
      <c r="S153" s="235">
        <v>0</v>
      </c>
      <c r="T153" s="236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7" t="s">
        <v>172</v>
      </c>
      <c r="AT153" s="237" t="s">
        <v>338</v>
      </c>
      <c r="AU153" s="237" t="s">
        <v>85</v>
      </c>
      <c r="AY153" s="17" t="s">
        <v>127</v>
      </c>
      <c r="BE153" s="238">
        <f>IF(N153="základní",J153,0)</f>
        <v>0</v>
      </c>
      <c r="BF153" s="238">
        <f>IF(N153="snížená",J153,0)</f>
        <v>0</v>
      </c>
      <c r="BG153" s="238">
        <f>IF(N153="zákl. přenesená",J153,0)</f>
        <v>0</v>
      </c>
      <c r="BH153" s="238">
        <f>IF(N153="sníž. přenesená",J153,0)</f>
        <v>0</v>
      </c>
      <c r="BI153" s="238">
        <f>IF(N153="nulová",J153,0)</f>
        <v>0</v>
      </c>
      <c r="BJ153" s="17" t="s">
        <v>83</v>
      </c>
      <c r="BK153" s="238">
        <f>ROUND(I153*H153,2)</f>
        <v>0</v>
      </c>
      <c r="BL153" s="17" t="s">
        <v>134</v>
      </c>
      <c r="BM153" s="237" t="s">
        <v>341</v>
      </c>
    </row>
    <row r="154" s="13" customFormat="1">
      <c r="A154" s="13"/>
      <c r="B154" s="239"/>
      <c r="C154" s="240"/>
      <c r="D154" s="241" t="s">
        <v>136</v>
      </c>
      <c r="E154" s="242" t="s">
        <v>1</v>
      </c>
      <c r="F154" s="243" t="s">
        <v>342</v>
      </c>
      <c r="G154" s="240"/>
      <c r="H154" s="242" t="s">
        <v>1</v>
      </c>
      <c r="I154" s="244"/>
      <c r="J154" s="240"/>
      <c r="K154" s="240"/>
      <c r="L154" s="245"/>
      <c r="M154" s="246"/>
      <c r="N154" s="247"/>
      <c r="O154" s="247"/>
      <c r="P154" s="247"/>
      <c r="Q154" s="247"/>
      <c r="R154" s="247"/>
      <c r="S154" s="247"/>
      <c r="T154" s="24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9" t="s">
        <v>136</v>
      </c>
      <c r="AU154" s="249" t="s">
        <v>85</v>
      </c>
      <c r="AV154" s="13" t="s">
        <v>83</v>
      </c>
      <c r="AW154" s="13" t="s">
        <v>32</v>
      </c>
      <c r="AX154" s="13" t="s">
        <v>76</v>
      </c>
      <c r="AY154" s="249" t="s">
        <v>127</v>
      </c>
    </row>
    <row r="155" s="14" customFormat="1">
      <c r="A155" s="14"/>
      <c r="B155" s="250"/>
      <c r="C155" s="251"/>
      <c r="D155" s="241" t="s">
        <v>136</v>
      </c>
      <c r="E155" s="252" t="s">
        <v>1</v>
      </c>
      <c r="F155" s="253" t="s">
        <v>343</v>
      </c>
      <c r="G155" s="251"/>
      <c r="H155" s="254">
        <v>88.560000000000002</v>
      </c>
      <c r="I155" s="255"/>
      <c r="J155" s="251"/>
      <c r="K155" s="251"/>
      <c r="L155" s="256"/>
      <c r="M155" s="257"/>
      <c r="N155" s="258"/>
      <c r="O155" s="258"/>
      <c r="P155" s="258"/>
      <c r="Q155" s="258"/>
      <c r="R155" s="258"/>
      <c r="S155" s="258"/>
      <c r="T155" s="259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0" t="s">
        <v>136</v>
      </c>
      <c r="AU155" s="260" t="s">
        <v>85</v>
      </c>
      <c r="AV155" s="14" t="s">
        <v>85</v>
      </c>
      <c r="AW155" s="14" t="s">
        <v>32</v>
      </c>
      <c r="AX155" s="14" t="s">
        <v>76</v>
      </c>
      <c r="AY155" s="260" t="s">
        <v>127</v>
      </c>
    </row>
    <row r="156" s="15" customFormat="1">
      <c r="A156" s="15"/>
      <c r="B156" s="261"/>
      <c r="C156" s="262"/>
      <c r="D156" s="241" t="s">
        <v>136</v>
      </c>
      <c r="E156" s="263" t="s">
        <v>1</v>
      </c>
      <c r="F156" s="264" t="s">
        <v>139</v>
      </c>
      <c r="G156" s="262"/>
      <c r="H156" s="265">
        <v>88.560000000000002</v>
      </c>
      <c r="I156" s="266"/>
      <c r="J156" s="262"/>
      <c r="K156" s="262"/>
      <c r="L156" s="267"/>
      <c r="M156" s="268"/>
      <c r="N156" s="269"/>
      <c r="O156" s="269"/>
      <c r="P156" s="269"/>
      <c r="Q156" s="269"/>
      <c r="R156" s="269"/>
      <c r="S156" s="269"/>
      <c r="T156" s="270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1" t="s">
        <v>136</v>
      </c>
      <c r="AU156" s="271" t="s">
        <v>85</v>
      </c>
      <c r="AV156" s="15" t="s">
        <v>134</v>
      </c>
      <c r="AW156" s="15" t="s">
        <v>32</v>
      </c>
      <c r="AX156" s="15" t="s">
        <v>83</v>
      </c>
      <c r="AY156" s="271" t="s">
        <v>127</v>
      </c>
    </row>
    <row r="157" s="2" customFormat="1" ht="24.15" customHeight="1">
      <c r="A157" s="38"/>
      <c r="B157" s="39"/>
      <c r="C157" s="226" t="s">
        <v>172</v>
      </c>
      <c r="D157" s="226" t="s">
        <v>129</v>
      </c>
      <c r="E157" s="227" t="s">
        <v>344</v>
      </c>
      <c r="F157" s="228" t="s">
        <v>345</v>
      </c>
      <c r="G157" s="229" t="s">
        <v>132</v>
      </c>
      <c r="H157" s="230">
        <v>328</v>
      </c>
      <c r="I157" s="231"/>
      <c r="J157" s="232">
        <f>ROUND(I157*H157,2)</f>
        <v>0</v>
      </c>
      <c r="K157" s="228" t="s">
        <v>133</v>
      </c>
      <c r="L157" s="44"/>
      <c r="M157" s="233" t="s">
        <v>1</v>
      </c>
      <c r="N157" s="234" t="s">
        <v>41</v>
      </c>
      <c r="O157" s="91"/>
      <c r="P157" s="235">
        <f>O157*H157</f>
        <v>0</v>
      </c>
      <c r="Q157" s="235">
        <v>0</v>
      </c>
      <c r="R157" s="235">
        <f>Q157*H157</f>
        <v>0</v>
      </c>
      <c r="S157" s="235">
        <v>0</v>
      </c>
      <c r="T157" s="236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7" t="s">
        <v>134</v>
      </c>
      <c r="AT157" s="237" t="s">
        <v>129</v>
      </c>
      <c r="AU157" s="237" t="s">
        <v>85</v>
      </c>
      <c r="AY157" s="17" t="s">
        <v>127</v>
      </c>
      <c r="BE157" s="238">
        <f>IF(N157="základní",J157,0)</f>
        <v>0</v>
      </c>
      <c r="BF157" s="238">
        <f>IF(N157="snížená",J157,0)</f>
        <v>0</v>
      </c>
      <c r="BG157" s="238">
        <f>IF(N157="zákl. přenesená",J157,0)</f>
        <v>0</v>
      </c>
      <c r="BH157" s="238">
        <f>IF(N157="sníž. přenesená",J157,0)</f>
        <v>0</v>
      </c>
      <c r="BI157" s="238">
        <f>IF(N157="nulová",J157,0)</f>
        <v>0</v>
      </c>
      <c r="BJ157" s="17" t="s">
        <v>83</v>
      </c>
      <c r="BK157" s="238">
        <f>ROUND(I157*H157,2)</f>
        <v>0</v>
      </c>
      <c r="BL157" s="17" t="s">
        <v>134</v>
      </c>
      <c r="BM157" s="237" t="s">
        <v>346</v>
      </c>
    </row>
    <row r="158" s="13" customFormat="1">
      <c r="A158" s="13"/>
      <c r="B158" s="239"/>
      <c r="C158" s="240"/>
      <c r="D158" s="241" t="s">
        <v>136</v>
      </c>
      <c r="E158" s="242" t="s">
        <v>1</v>
      </c>
      <c r="F158" s="243" t="s">
        <v>347</v>
      </c>
      <c r="G158" s="240"/>
      <c r="H158" s="242" t="s">
        <v>1</v>
      </c>
      <c r="I158" s="244"/>
      <c r="J158" s="240"/>
      <c r="K158" s="240"/>
      <c r="L158" s="245"/>
      <c r="M158" s="246"/>
      <c r="N158" s="247"/>
      <c r="O158" s="247"/>
      <c r="P158" s="247"/>
      <c r="Q158" s="247"/>
      <c r="R158" s="247"/>
      <c r="S158" s="247"/>
      <c r="T158" s="248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9" t="s">
        <v>136</v>
      </c>
      <c r="AU158" s="249" t="s">
        <v>85</v>
      </c>
      <c r="AV158" s="13" t="s">
        <v>83</v>
      </c>
      <c r="AW158" s="13" t="s">
        <v>32</v>
      </c>
      <c r="AX158" s="13" t="s">
        <v>76</v>
      </c>
      <c r="AY158" s="249" t="s">
        <v>127</v>
      </c>
    </row>
    <row r="159" s="14" customFormat="1">
      <c r="A159" s="14"/>
      <c r="B159" s="250"/>
      <c r="C159" s="251"/>
      <c r="D159" s="241" t="s">
        <v>136</v>
      </c>
      <c r="E159" s="252" t="s">
        <v>1</v>
      </c>
      <c r="F159" s="253" t="s">
        <v>138</v>
      </c>
      <c r="G159" s="251"/>
      <c r="H159" s="254">
        <v>328</v>
      </c>
      <c r="I159" s="255"/>
      <c r="J159" s="251"/>
      <c r="K159" s="251"/>
      <c r="L159" s="256"/>
      <c r="M159" s="257"/>
      <c r="N159" s="258"/>
      <c r="O159" s="258"/>
      <c r="P159" s="258"/>
      <c r="Q159" s="258"/>
      <c r="R159" s="258"/>
      <c r="S159" s="258"/>
      <c r="T159" s="259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0" t="s">
        <v>136</v>
      </c>
      <c r="AU159" s="260" t="s">
        <v>85</v>
      </c>
      <c r="AV159" s="14" t="s">
        <v>85</v>
      </c>
      <c r="AW159" s="14" t="s">
        <v>32</v>
      </c>
      <c r="AX159" s="14" t="s">
        <v>76</v>
      </c>
      <c r="AY159" s="260" t="s">
        <v>127</v>
      </c>
    </row>
    <row r="160" s="15" customFormat="1">
      <c r="A160" s="15"/>
      <c r="B160" s="261"/>
      <c r="C160" s="262"/>
      <c r="D160" s="241" t="s">
        <v>136</v>
      </c>
      <c r="E160" s="263" t="s">
        <v>1</v>
      </c>
      <c r="F160" s="264" t="s">
        <v>139</v>
      </c>
      <c r="G160" s="262"/>
      <c r="H160" s="265">
        <v>328</v>
      </c>
      <c r="I160" s="266"/>
      <c r="J160" s="262"/>
      <c r="K160" s="262"/>
      <c r="L160" s="267"/>
      <c r="M160" s="268"/>
      <c r="N160" s="269"/>
      <c r="O160" s="269"/>
      <c r="P160" s="269"/>
      <c r="Q160" s="269"/>
      <c r="R160" s="269"/>
      <c r="S160" s="269"/>
      <c r="T160" s="270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1" t="s">
        <v>136</v>
      </c>
      <c r="AU160" s="271" t="s">
        <v>85</v>
      </c>
      <c r="AV160" s="15" t="s">
        <v>134</v>
      </c>
      <c r="AW160" s="15" t="s">
        <v>32</v>
      </c>
      <c r="AX160" s="15" t="s">
        <v>83</v>
      </c>
      <c r="AY160" s="271" t="s">
        <v>127</v>
      </c>
    </row>
    <row r="161" s="2" customFormat="1" ht="16.5" customHeight="1">
      <c r="A161" s="38"/>
      <c r="B161" s="39"/>
      <c r="C161" s="277" t="s">
        <v>178</v>
      </c>
      <c r="D161" s="277" t="s">
        <v>338</v>
      </c>
      <c r="E161" s="278" t="s">
        <v>348</v>
      </c>
      <c r="F161" s="279" t="s">
        <v>349</v>
      </c>
      <c r="G161" s="280" t="s">
        <v>350</v>
      </c>
      <c r="H161" s="281">
        <v>11.316000000000001</v>
      </c>
      <c r="I161" s="282"/>
      <c r="J161" s="283">
        <f>ROUND(I161*H161,2)</f>
        <v>0</v>
      </c>
      <c r="K161" s="279" t="s">
        <v>133</v>
      </c>
      <c r="L161" s="284"/>
      <c r="M161" s="285" t="s">
        <v>1</v>
      </c>
      <c r="N161" s="286" t="s">
        <v>41</v>
      </c>
      <c r="O161" s="91"/>
      <c r="P161" s="235">
        <f>O161*H161</f>
        <v>0</v>
      </c>
      <c r="Q161" s="235">
        <v>0.001</v>
      </c>
      <c r="R161" s="235">
        <f>Q161*H161</f>
        <v>0.011316000000000001</v>
      </c>
      <c r="S161" s="235">
        <v>0</v>
      </c>
      <c r="T161" s="236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7" t="s">
        <v>172</v>
      </c>
      <c r="AT161" s="237" t="s">
        <v>338</v>
      </c>
      <c r="AU161" s="237" t="s">
        <v>85</v>
      </c>
      <c r="AY161" s="17" t="s">
        <v>127</v>
      </c>
      <c r="BE161" s="238">
        <f>IF(N161="základní",J161,0)</f>
        <v>0</v>
      </c>
      <c r="BF161" s="238">
        <f>IF(N161="snížená",J161,0)</f>
        <v>0</v>
      </c>
      <c r="BG161" s="238">
        <f>IF(N161="zákl. přenesená",J161,0)</f>
        <v>0</v>
      </c>
      <c r="BH161" s="238">
        <f>IF(N161="sníž. přenesená",J161,0)</f>
        <v>0</v>
      </c>
      <c r="BI161" s="238">
        <f>IF(N161="nulová",J161,0)</f>
        <v>0</v>
      </c>
      <c r="BJ161" s="17" t="s">
        <v>83</v>
      </c>
      <c r="BK161" s="238">
        <f>ROUND(I161*H161,2)</f>
        <v>0</v>
      </c>
      <c r="BL161" s="17" t="s">
        <v>134</v>
      </c>
      <c r="BM161" s="237" t="s">
        <v>351</v>
      </c>
    </row>
    <row r="162" s="13" customFormat="1">
      <c r="A162" s="13"/>
      <c r="B162" s="239"/>
      <c r="C162" s="240"/>
      <c r="D162" s="241" t="s">
        <v>136</v>
      </c>
      <c r="E162" s="242" t="s">
        <v>1</v>
      </c>
      <c r="F162" s="243" t="s">
        <v>352</v>
      </c>
      <c r="G162" s="240"/>
      <c r="H162" s="242" t="s">
        <v>1</v>
      </c>
      <c r="I162" s="244"/>
      <c r="J162" s="240"/>
      <c r="K162" s="240"/>
      <c r="L162" s="245"/>
      <c r="M162" s="246"/>
      <c r="N162" s="247"/>
      <c r="O162" s="247"/>
      <c r="P162" s="247"/>
      <c r="Q162" s="247"/>
      <c r="R162" s="247"/>
      <c r="S162" s="247"/>
      <c r="T162" s="248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9" t="s">
        <v>136</v>
      </c>
      <c r="AU162" s="249" t="s">
        <v>85</v>
      </c>
      <c r="AV162" s="13" t="s">
        <v>83</v>
      </c>
      <c r="AW162" s="13" t="s">
        <v>32</v>
      </c>
      <c r="AX162" s="13" t="s">
        <v>76</v>
      </c>
      <c r="AY162" s="249" t="s">
        <v>127</v>
      </c>
    </row>
    <row r="163" s="14" customFormat="1">
      <c r="A163" s="14"/>
      <c r="B163" s="250"/>
      <c r="C163" s="251"/>
      <c r="D163" s="241" t="s">
        <v>136</v>
      </c>
      <c r="E163" s="252" t="s">
        <v>1</v>
      </c>
      <c r="F163" s="253" t="s">
        <v>353</v>
      </c>
      <c r="G163" s="251"/>
      <c r="H163" s="254">
        <v>11.316000000000001</v>
      </c>
      <c r="I163" s="255"/>
      <c r="J163" s="251"/>
      <c r="K163" s="251"/>
      <c r="L163" s="256"/>
      <c r="M163" s="257"/>
      <c r="N163" s="258"/>
      <c r="O163" s="258"/>
      <c r="P163" s="258"/>
      <c r="Q163" s="258"/>
      <c r="R163" s="258"/>
      <c r="S163" s="258"/>
      <c r="T163" s="259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0" t="s">
        <v>136</v>
      </c>
      <c r="AU163" s="260" t="s">
        <v>85</v>
      </c>
      <c r="AV163" s="14" t="s">
        <v>85</v>
      </c>
      <c r="AW163" s="14" t="s">
        <v>32</v>
      </c>
      <c r="AX163" s="14" t="s">
        <v>76</v>
      </c>
      <c r="AY163" s="260" t="s">
        <v>127</v>
      </c>
    </row>
    <row r="164" s="15" customFormat="1">
      <c r="A164" s="15"/>
      <c r="B164" s="261"/>
      <c r="C164" s="262"/>
      <c r="D164" s="241" t="s">
        <v>136</v>
      </c>
      <c r="E164" s="263" t="s">
        <v>1</v>
      </c>
      <c r="F164" s="264" t="s">
        <v>139</v>
      </c>
      <c r="G164" s="262"/>
      <c r="H164" s="265">
        <v>11.316000000000001</v>
      </c>
      <c r="I164" s="266"/>
      <c r="J164" s="262"/>
      <c r="K164" s="262"/>
      <c r="L164" s="267"/>
      <c r="M164" s="268"/>
      <c r="N164" s="269"/>
      <c r="O164" s="269"/>
      <c r="P164" s="269"/>
      <c r="Q164" s="269"/>
      <c r="R164" s="269"/>
      <c r="S164" s="269"/>
      <c r="T164" s="270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1" t="s">
        <v>136</v>
      </c>
      <c r="AU164" s="271" t="s">
        <v>85</v>
      </c>
      <c r="AV164" s="15" t="s">
        <v>134</v>
      </c>
      <c r="AW164" s="15" t="s">
        <v>32</v>
      </c>
      <c r="AX164" s="15" t="s">
        <v>83</v>
      </c>
      <c r="AY164" s="271" t="s">
        <v>127</v>
      </c>
    </row>
    <row r="165" s="2" customFormat="1" ht="24.15" customHeight="1">
      <c r="A165" s="38"/>
      <c r="B165" s="39"/>
      <c r="C165" s="226" t="s">
        <v>185</v>
      </c>
      <c r="D165" s="226" t="s">
        <v>129</v>
      </c>
      <c r="E165" s="227" t="s">
        <v>354</v>
      </c>
      <c r="F165" s="228" t="s">
        <v>355</v>
      </c>
      <c r="G165" s="229" t="s">
        <v>132</v>
      </c>
      <c r="H165" s="230">
        <v>328</v>
      </c>
      <c r="I165" s="231"/>
      <c r="J165" s="232">
        <f>ROUND(I165*H165,2)</f>
        <v>0</v>
      </c>
      <c r="K165" s="228" t="s">
        <v>133</v>
      </c>
      <c r="L165" s="44"/>
      <c r="M165" s="233" t="s">
        <v>1</v>
      </c>
      <c r="N165" s="234" t="s">
        <v>41</v>
      </c>
      <c r="O165" s="91"/>
      <c r="P165" s="235">
        <f>O165*H165</f>
        <v>0</v>
      </c>
      <c r="Q165" s="235">
        <v>0</v>
      </c>
      <c r="R165" s="235">
        <f>Q165*H165</f>
        <v>0</v>
      </c>
      <c r="S165" s="235">
        <v>0</v>
      </c>
      <c r="T165" s="236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7" t="s">
        <v>134</v>
      </c>
      <c r="AT165" s="237" t="s">
        <v>129</v>
      </c>
      <c r="AU165" s="237" t="s">
        <v>85</v>
      </c>
      <c r="AY165" s="17" t="s">
        <v>127</v>
      </c>
      <c r="BE165" s="238">
        <f>IF(N165="základní",J165,0)</f>
        <v>0</v>
      </c>
      <c r="BF165" s="238">
        <f>IF(N165="snížená",J165,0)</f>
        <v>0</v>
      </c>
      <c r="BG165" s="238">
        <f>IF(N165="zákl. přenesená",J165,0)</f>
        <v>0</v>
      </c>
      <c r="BH165" s="238">
        <f>IF(N165="sníž. přenesená",J165,0)</f>
        <v>0</v>
      </c>
      <c r="BI165" s="238">
        <f>IF(N165="nulová",J165,0)</f>
        <v>0</v>
      </c>
      <c r="BJ165" s="17" t="s">
        <v>83</v>
      </c>
      <c r="BK165" s="238">
        <f>ROUND(I165*H165,2)</f>
        <v>0</v>
      </c>
      <c r="BL165" s="17" t="s">
        <v>134</v>
      </c>
      <c r="BM165" s="237" t="s">
        <v>356</v>
      </c>
    </row>
    <row r="166" s="13" customFormat="1">
      <c r="A166" s="13"/>
      <c r="B166" s="239"/>
      <c r="C166" s="240"/>
      <c r="D166" s="241" t="s">
        <v>136</v>
      </c>
      <c r="E166" s="242" t="s">
        <v>1</v>
      </c>
      <c r="F166" s="243" t="s">
        <v>347</v>
      </c>
      <c r="G166" s="240"/>
      <c r="H166" s="242" t="s">
        <v>1</v>
      </c>
      <c r="I166" s="244"/>
      <c r="J166" s="240"/>
      <c r="K166" s="240"/>
      <c r="L166" s="245"/>
      <c r="M166" s="246"/>
      <c r="N166" s="247"/>
      <c r="O166" s="247"/>
      <c r="P166" s="247"/>
      <c r="Q166" s="247"/>
      <c r="R166" s="247"/>
      <c r="S166" s="247"/>
      <c r="T166" s="24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9" t="s">
        <v>136</v>
      </c>
      <c r="AU166" s="249" t="s">
        <v>85</v>
      </c>
      <c r="AV166" s="13" t="s">
        <v>83</v>
      </c>
      <c r="AW166" s="13" t="s">
        <v>32</v>
      </c>
      <c r="AX166" s="13" t="s">
        <v>76</v>
      </c>
      <c r="AY166" s="249" t="s">
        <v>127</v>
      </c>
    </row>
    <row r="167" s="14" customFormat="1">
      <c r="A167" s="14"/>
      <c r="B167" s="250"/>
      <c r="C167" s="251"/>
      <c r="D167" s="241" t="s">
        <v>136</v>
      </c>
      <c r="E167" s="252" t="s">
        <v>1</v>
      </c>
      <c r="F167" s="253" t="s">
        <v>138</v>
      </c>
      <c r="G167" s="251"/>
      <c r="H167" s="254">
        <v>328</v>
      </c>
      <c r="I167" s="255"/>
      <c r="J167" s="251"/>
      <c r="K167" s="251"/>
      <c r="L167" s="256"/>
      <c r="M167" s="257"/>
      <c r="N167" s="258"/>
      <c r="O167" s="258"/>
      <c r="P167" s="258"/>
      <c r="Q167" s="258"/>
      <c r="R167" s="258"/>
      <c r="S167" s="258"/>
      <c r="T167" s="259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0" t="s">
        <v>136</v>
      </c>
      <c r="AU167" s="260" t="s">
        <v>85</v>
      </c>
      <c r="AV167" s="14" t="s">
        <v>85</v>
      </c>
      <c r="AW167" s="14" t="s">
        <v>32</v>
      </c>
      <c r="AX167" s="14" t="s">
        <v>76</v>
      </c>
      <c r="AY167" s="260" t="s">
        <v>127</v>
      </c>
    </row>
    <row r="168" s="15" customFormat="1">
      <c r="A168" s="15"/>
      <c r="B168" s="261"/>
      <c r="C168" s="262"/>
      <c r="D168" s="241" t="s">
        <v>136</v>
      </c>
      <c r="E168" s="263" t="s">
        <v>1</v>
      </c>
      <c r="F168" s="264" t="s">
        <v>139</v>
      </c>
      <c r="G168" s="262"/>
      <c r="H168" s="265">
        <v>328</v>
      </c>
      <c r="I168" s="266"/>
      <c r="J168" s="262"/>
      <c r="K168" s="262"/>
      <c r="L168" s="267"/>
      <c r="M168" s="268"/>
      <c r="N168" s="269"/>
      <c r="O168" s="269"/>
      <c r="P168" s="269"/>
      <c r="Q168" s="269"/>
      <c r="R168" s="269"/>
      <c r="S168" s="269"/>
      <c r="T168" s="270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71" t="s">
        <v>136</v>
      </c>
      <c r="AU168" s="271" t="s">
        <v>85</v>
      </c>
      <c r="AV168" s="15" t="s">
        <v>134</v>
      </c>
      <c r="AW168" s="15" t="s">
        <v>32</v>
      </c>
      <c r="AX168" s="15" t="s">
        <v>83</v>
      </c>
      <c r="AY168" s="271" t="s">
        <v>127</v>
      </c>
    </row>
    <row r="169" s="2" customFormat="1" ht="24.15" customHeight="1">
      <c r="A169" s="38"/>
      <c r="B169" s="39"/>
      <c r="C169" s="226" t="s">
        <v>144</v>
      </c>
      <c r="D169" s="226" t="s">
        <v>129</v>
      </c>
      <c r="E169" s="227" t="s">
        <v>357</v>
      </c>
      <c r="F169" s="228" t="s">
        <v>358</v>
      </c>
      <c r="G169" s="229" t="s">
        <v>132</v>
      </c>
      <c r="H169" s="230">
        <v>194</v>
      </c>
      <c r="I169" s="231"/>
      <c r="J169" s="232">
        <f>ROUND(I169*H169,2)</f>
        <v>0</v>
      </c>
      <c r="K169" s="228" t="s">
        <v>133</v>
      </c>
      <c r="L169" s="44"/>
      <c r="M169" s="233" t="s">
        <v>1</v>
      </c>
      <c r="N169" s="234" t="s">
        <v>41</v>
      </c>
      <c r="O169" s="91"/>
      <c r="P169" s="235">
        <f>O169*H169</f>
        <v>0</v>
      </c>
      <c r="Q169" s="235">
        <v>0</v>
      </c>
      <c r="R169" s="235">
        <f>Q169*H169</f>
        <v>0</v>
      </c>
      <c r="S169" s="235">
        <v>0</v>
      </c>
      <c r="T169" s="236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7" t="s">
        <v>134</v>
      </c>
      <c r="AT169" s="237" t="s">
        <v>129</v>
      </c>
      <c r="AU169" s="237" t="s">
        <v>85</v>
      </c>
      <c r="AY169" s="17" t="s">
        <v>127</v>
      </c>
      <c r="BE169" s="238">
        <f>IF(N169="základní",J169,0)</f>
        <v>0</v>
      </c>
      <c r="BF169" s="238">
        <f>IF(N169="snížená",J169,0)</f>
        <v>0</v>
      </c>
      <c r="BG169" s="238">
        <f>IF(N169="zákl. přenesená",J169,0)</f>
        <v>0</v>
      </c>
      <c r="BH169" s="238">
        <f>IF(N169="sníž. přenesená",J169,0)</f>
        <v>0</v>
      </c>
      <c r="BI169" s="238">
        <f>IF(N169="nulová",J169,0)</f>
        <v>0</v>
      </c>
      <c r="BJ169" s="17" t="s">
        <v>83</v>
      </c>
      <c r="BK169" s="238">
        <f>ROUND(I169*H169,2)</f>
        <v>0</v>
      </c>
      <c r="BL169" s="17" t="s">
        <v>134</v>
      </c>
      <c r="BM169" s="237" t="s">
        <v>359</v>
      </c>
    </row>
    <row r="170" s="13" customFormat="1">
      <c r="A170" s="13"/>
      <c r="B170" s="239"/>
      <c r="C170" s="240"/>
      <c r="D170" s="241" t="s">
        <v>136</v>
      </c>
      <c r="E170" s="242" t="s">
        <v>1</v>
      </c>
      <c r="F170" s="243" t="s">
        <v>360</v>
      </c>
      <c r="G170" s="240"/>
      <c r="H170" s="242" t="s">
        <v>1</v>
      </c>
      <c r="I170" s="244"/>
      <c r="J170" s="240"/>
      <c r="K170" s="240"/>
      <c r="L170" s="245"/>
      <c r="M170" s="246"/>
      <c r="N170" s="247"/>
      <c r="O170" s="247"/>
      <c r="P170" s="247"/>
      <c r="Q170" s="247"/>
      <c r="R170" s="247"/>
      <c r="S170" s="247"/>
      <c r="T170" s="248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9" t="s">
        <v>136</v>
      </c>
      <c r="AU170" s="249" t="s">
        <v>85</v>
      </c>
      <c r="AV170" s="13" t="s">
        <v>83</v>
      </c>
      <c r="AW170" s="13" t="s">
        <v>32</v>
      </c>
      <c r="AX170" s="13" t="s">
        <v>76</v>
      </c>
      <c r="AY170" s="249" t="s">
        <v>127</v>
      </c>
    </row>
    <row r="171" s="14" customFormat="1">
      <c r="A171" s="14"/>
      <c r="B171" s="250"/>
      <c r="C171" s="251"/>
      <c r="D171" s="241" t="s">
        <v>136</v>
      </c>
      <c r="E171" s="252" t="s">
        <v>1</v>
      </c>
      <c r="F171" s="253" t="s">
        <v>361</v>
      </c>
      <c r="G171" s="251"/>
      <c r="H171" s="254">
        <v>194</v>
      </c>
      <c r="I171" s="255"/>
      <c r="J171" s="251"/>
      <c r="K171" s="251"/>
      <c r="L171" s="256"/>
      <c r="M171" s="257"/>
      <c r="N171" s="258"/>
      <c r="O171" s="258"/>
      <c r="P171" s="258"/>
      <c r="Q171" s="258"/>
      <c r="R171" s="258"/>
      <c r="S171" s="258"/>
      <c r="T171" s="259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0" t="s">
        <v>136</v>
      </c>
      <c r="AU171" s="260" t="s">
        <v>85</v>
      </c>
      <c r="AV171" s="14" t="s">
        <v>85</v>
      </c>
      <c r="AW171" s="14" t="s">
        <v>32</v>
      </c>
      <c r="AX171" s="14" t="s">
        <v>76</v>
      </c>
      <c r="AY171" s="260" t="s">
        <v>127</v>
      </c>
    </row>
    <row r="172" s="15" customFormat="1">
      <c r="A172" s="15"/>
      <c r="B172" s="261"/>
      <c r="C172" s="262"/>
      <c r="D172" s="241" t="s">
        <v>136</v>
      </c>
      <c r="E172" s="263" t="s">
        <v>1</v>
      </c>
      <c r="F172" s="264" t="s">
        <v>139</v>
      </c>
      <c r="G172" s="262"/>
      <c r="H172" s="265">
        <v>194</v>
      </c>
      <c r="I172" s="266"/>
      <c r="J172" s="262"/>
      <c r="K172" s="262"/>
      <c r="L172" s="267"/>
      <c r="M172" s="268"/>
      <c r="N172" s="269"/>
      <c r="O172" s="269"/>
      <c r="P172" s="269"/>
      <c r="Q172" s="269"/>
      <c r="R172" s="269"/>
      <c r="S172" s="269"/>
      <c r="T172" s="270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71" t="s">
        <v>136</v>
      </c>
      <c r="AU172" s="271" t="s">
        <v>85</v>
      </c>
      <c r="AV172" s="15" t="s">
        <v>134</v>
      </c>
      <c r="AW172" s="15" t="s">
        <v>32</v>
      </c>
      <c r="AX172" s="15" t="s">
        <v>83</v>
      </c>
      <c r="AY172" s="271" t="s">
        <v>127</v>
      </c>
    </row>
    <row r="173" s="12" customFormat="1" ht="22.8" customHeight="1">
      <c r="A173" s="12"/>
      <c r="B173" s="210"/>
      <c r="C173" s="211"/>
      <c r="D173" s="212" t="s">
        <v>75</v>
      </c>
      <c r="E173" s="224" t="s">
        <v>156</v>
      </c>
      <c r="F173" s="224" t="s">
        <v>362</v>
      </c>
      <c r="G173" s="211"/>
      <c r="H173" s="211"/>
      <c r="I173" s="214"/>
      <c r="J173" s="225">
        <f>BK173</f>
        <v>0</v>
      </c>
      <c r="K173" s="211"/>
      <c r="L173" s="216"/>
      <c r="M173" s="217"/>
      <c r="N173" s="218"/>
      <c r="O173" s="218"/>
      <c r="P173" s="219">
        <f>SUM(P174:P234)</f>
        <v>0</v>
      </c>
      <c r="Q173" s="218"/>
      <c r="R173" s="219">
        <f>SUM(R174:R234)</f>
        <v>1.9187999999999998</v>
      </c>
      <c r="S173" s="218"/>
      <c r="T173" s="220">
        <f>SUM(T174:T234)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21" t="s">
        <v>83</v>
      </c>
      <c r="AT173" s="222" t="s">
        <v>75</v>
      </c>
      <c r="AU173" s="222" t="s">
        <v>83</v>
      </c>
      <c r="AY173" s="221" t="s">
        <v>127</v>
      </c>
      <c r="BK173" s="223">
        <f>SUM(BK174:BK234)</f>
        <v>0</v>
      </c>
    </row>
    <row r="174" s="2" customFormat="1" ht="21.75" customHeight="1">
      <c r="A174" s="38"/>
      <c r="B174" s="39"/>
      <c r="C174" s="226" t="s">
        <v>8</v>
      </c>
      <c r="D174" s="226" t="s">
        <v>129</v>
      </c>
      <c r="E174" s="227" t="s">
        <v>363</v>
      </c>
      <c r="F174" s="228" t="s">
        <v>364</v>
      </c>
      <c r="G174" s="229" t="s">
        <v>132</v>
      </c>
      <c r="H174" s="230">
        <v>89</v>
      </c>
      <c r="I174" s="231"/>
      <c r="J174" s="232">
        <f>ROUND(I174*H174,2)</f>
        <v>0</v>
      </c>
      <c r="K174" s="228" t="s">
        <v>133</v>
      </c>
      <c r="L174" s="44"/>
      <c r="M174" s="233" t="s">
        <v>1</v>
      </c>
      <c r="N174" s="234" t="s">
        <v>41</v>
      </c>
      <c r="O174" s="91"/>
      <c r="P174" s="235">
        <f>O174*H174</f>
        <v>0</v>
      </c>
      <c r="Q174" s="235">
        <v>0</v>
      </c>
      <c r="R174" s="235">
        <f>Q174*H174</f>
        <v>0</v>
      </c>
      <c r="S174" s="235">
        <v>0</v>
      </c>
      <c r="T174" s="236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7" t="s">
        <v>134</v>
      </c>
      <c r="AT174" s="237" t="s">
        <v>129</v>
      </c>
      <c r="AU174" s="237" t="s">
        <v>85</v>
      </c>
      <c r="AY174" s="17" t="s">
        <v>127</v>
      </c>
      <c r="BE174" s="238">
        <f>IF(N174="základní",J174,0)</f>
        <v>0</v>
      </c>
      <c r="BF174" s="238">
        <f>IF(N174="snížená",J174,0)</f>
        <v>0</v>
      </c>
      <c r="BG174" s="238">
        <f>IF(N174="zákl. přenesená",J174,0)</f>
        <v>0</v>
      </c>
      <c r="BH174" s="238">
        <f>IF(N174="sníž. přenesená",J174,0)</f>
        <v>0</v>
      </c>
      <c r="BI174" s="238">
        <f>IF(N174="nulová",J174,0)</f>
        <v>0</v>
      </c>
      <c r="BJ174" s="17" t="s">
        <v>83</v>
      </c>
      <c r="BK174" s="238">
        <f>ROUND(I174*H174,2)</f>
        <v>0</v>
      </c>
      <c r="BL174" s="17" t="s">
        <v>134</v>
      </c>
      <c r="BM174" s="237" t="s">
        <v>365</v>
      </c>
    </row>
    <row r="175" s="13" customFormat="1">
      <c r="A175" s="13"/>
      <c r="B175" s="239"/>
      <c r="C175" s="240"/>
      <c r="D175" s="241" t="s">
        <v>136</v>
      </c>
      <c r="E175" s="242" t="s">
        <v>1</v>
      </c>
      <c r="F175" s="243" t="s">
        <v>366</v>
      </c>
      <c r="G175" s="240"/>
      <c r="H175" s="242" t="s">
        <v>1</v>
      </c>
      <c r="I175" s="244"/>
      <c r="J175" s="240"/>
      <c r="K175" s="240"/>
      <c r="L175" s="245"/>
      <c r="M175" s="246"/>
      <c r="N175" s="247"/>
      <c r="O175" s="247"/>
      <c r="P175" s="247"/>
      <c r="Q175" s="247"/>
      <c r="R175" s="247"/>
      <c r="S175" s="247"/>
      <c r="T175" s="248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9" t="s">
        <v>136</v>
      </c>
      <c r="AU175" s="249" t="s">
        <v>85</v>
      </c>
      <c r="AV175" s="13" t="s">
        <v>83</v>
      </c>
      <c r="AW175" s="13" t="s">
        <v>32</v>
      </c>
      <c r="AX175" s="13" t="s">
        <v>76</v>
      </c>
      <c r="AY175" s="249" t="s">
        <v>127</v>
      </c>
    </row>
    <row r="176" s="14" customFormat="1">
      <c r="A176" s="14"/>
      <c r="B176" s="250"/>
      <c r="C176" s="251"/>
      <c r="D176" s="241" t="s">
        <v>136</v>
      </c>
      <c r="E176" s="252" t="s">
        <v>1</v>
      </c>
      <c r="F176" s="253" t="s">
        <v>155</v>
      </c>
      <c r="G176" s="251"/>
      <c r="H176" s="254">
        <v>89</v>
      </c>
      <c r="I176" s="255"/>
      <c r="J176" s="251"/>
      <c r="K176" s="251"/>
      <c r="L176" s="256"/>
      <c r="M176" s="257"/>
      <c r="N176" s="258"/>
      <c r="O176" s="258"/>
      <c r="P176" s="258"/>
      <c r="Q176" s="258"/>
      <c r="R176" s="258"/>
      <c r="S176" s="258"/>
      <c r="T176" s="259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0" t="s">
        <v>136</v>
      </c>
      <c r="AU176" s="260" t="s">
        <v>85</v>
      </c>
      <c r="AV176" s="14" t="s">
        <v>85</v>
      </c>
      <c r="AW176" s="14" t="s">
        <v>32</v>
      </c>
      <c r="AX176" s="14" t="s">
        <v>76</v>
      </c>
      <c r="AY176" s="260" t="s">
        <v>127</v>
      </c>
    </row>
    <row r="177" s="15" customFormat="1">
      <c r="A177" s="15"/>
      <c r="B177" s="261"/>
      <c r="C177" s="262"/>
      <c r="D177" s="241" t="s">
        <v>136</v>
      </c>
      <c r="E177" s="263" t="s">
        <v>1</v>
      </c>
      <c r="F177" s="264" t="s">
        <v>139</v>
      </c>
      <c r="G177" s="262"/>
      <c r="H177" s="265">
        <v>89</v>
      </c>
      <c r="I177" s="266"/>
      <c r="J177" s="262"/>
      <c r="K177" s="262"/>
      <c r="L177" s="267"/>
      <c r="M177" s="268"/>
      <c r="N177" s="269"/>
      <c r="O177" s="269"/>
      <c r="P177" s="269"/>
      <c r="Q177" s="269"/>
      <c r="R177" s="269"/>
      <c r="S177" s="269"/>
      <c r="T177" s="270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1" t="s">
        <v>136</v>
      </c>
      <c r="AU177" s="271" t="s">
        <v>85</v>
      </c>
      <c r="AV177" s="15" t="s">
        <v>134</v>
      </c>
      <c r="AW177" s="15" t="s">
        <v>32</v>
      </c>
      <c r="AX177" s="15" t="s">
        <v>83</v>
      </c>
      <c r="AY177" s="271" t="s">
        <v>127</v>
      </c>
    </row>
    <row r="178" s="2" customFormat="1" ht="24.15" customHeight="1">
      <c r="A178" s="38"/>
      <c r="B178" s="39"/>
      <c r="C178" s="226" t="s">
        <v>199</v>
      </c>
      <c r="D178" s="226" t="s">
        <v>129</v>
      </c>
      <c r="E178" s="227" t="s">
        <v>367</v>
      </c>
      <c r="F178" s="228" t="s">
        <v>368</v>
      </c>
      <c r="G178" s="229" t="s">
        <v>132</v>
      </c>
      <c r="H178" s="230">
        <v>105</v>
      </c>
      <c r="I178" s="231"/>
      <c r="J178" s="232">
        <f>ROUND(I178*H178,2)</f>
        <v>0</v>
      </c>
      <c r="K178" s="228" t="s">
        <v>133</v>
      </c>
      <c r="L178" s="44"/>
      <c r="M178" s="233" t="s">
        <v>1</v>
      </c>
      <c r="N178" s="234" t="s">
        <v>41</v>
      </c>
      <c r="O178" s="91"/>
      <c r="P178" s="235">
        <f>O178*H178</f>
        <v>0</v>
      </c>
      <c r="Q178" s="235">
        <v>0</v>
      </c>
      <c r="R178" s="235">
        <f>Q178*H178</f>
        <v>0</v>
      </c>
      <c r="S178" s="235">
        <v>0</v>
      </c>
      <c r="T178" s="236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7" t="s">
        <v>134</v>
      </c>
      <c r="AT178" s="237" t="s">
        <v>129</v>
      </c>
      <c r="AU178" s="237" t="s">
        <v>85</v>
      </c>
      <c r="AY178" s="17" t="s">
        <v>127</v>
      </c>
      <c r="BE178" s="238">
        <f>IF(N178="základní",J178,0)</f>
        <v>0</v>
      </c>
      <c r="BF178" s="238">
        <f>IF(N178="snížená",J178,0)</f>
        <v>0</v>
      </c>
      <c r="BG178" s="238">
        <f>IF(N178="zákl. přenesená",J178,0)</f>
        <v>0</v>
      </c>
      <c r="BH178" s="238">
        <f>IF(N178="sníž. přenesená",J178,0)</f>
        <v>0</v>
      </c>
      <c r="BI178" s="238">
        <f>IF(N178="nulová",J178,0)</f>
        <v>0</v>
      </c>
      <c r="BJ178" s="17" t="s">
        <v>83</v>
      </c>
      <c r="BK178" s="238">
        <f>ROUND(I178*H178,2)</f>
        <v>0</v>
      </c>
      <c r="BL178" s="17" t="s">
        <v>134</v>
      </c>
      <c r="BM178" s="237" t="s">
        <v>369</v>
      </c>
    </row>
    <row r="179" s="13" customFormat="1">
      <c r="A179" s="13"/>
      <c r="B179" s="239"/>
      <c r="C179" s="240"/>
      <c r="D179" s="241" t="s">
        <v>136</v>
      </c>
      <c r="E179" s="242" t="s">
        <v>1</v>
      </c>
      <c r="F179" s="243" t="s">
        <v>370</v>
      </c>
      <c r="G179" s="240"/>
      <c r="H179" s="242" t="s">
        <v>1</v>
      </c>
      <c r="I179" s="244"/>
      <c r="J179" s="240"/>
      <c r="K179" s="240"/>
      <c r="L179" s="245"/>
      <c r="M179" s="246"/>
      <c r="N179" s="247"/>
      <c r="O179" s="247"/>
      <c r="P179" s="247"/>
      <c r="Q179" s="247"/>
      <c r="R179" s="247"/>
      <c r="S179" s="247"/>
      <c r="T179" s="248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9" t="s">
        <v>136</v>
      </c>
      <c r="AU179" s="249" t="s">
        <v>85</v>
      </c>
      <c r="AV179" s="13" t="s">
        <v>83</v>
      </c>
      <c r="AW179" s="13" t="s">
        <v>32</v>
      </c>
      <c r="AX179" s="13" t="s">
        <v>76</v>
      </c>
      <c r="AY179" s="249" t="s">
        <v>127</v>
      </c>
    </row>
    <row r="180" s="14" customFormat="1">
      <c r="A180" s="14"/>
      <c r="B180" s="250"/>
      <c r="C180" s="251"/>
      <c r="D180" s="241" t="s">
        <v>136</v>
      </c>
      <c r="E180" s="252" t="s">
        <v>1</v>
      </c>
      <c r="F180" s="253" t="s">
        <v>150</v>
      </c>
      <c r="G180" s="251"/>
      <c r="H180" s="254">
        <v>105</v>
      </c>
      <c r="I180" s="255"/>
      <c r="J180" s="251"/>
      <c r="K180" s="251"/>
      <c r="L180" s="256"/>
      <c r="M180" s="257"/>
      <c r="N180" s="258"/>
      <c r="O180" s="258"/>
      <c r="P180" s="258"/>
      <c r="Q180" s="258"/>
      <c r="R180" s="258"/>
      <c r="S180" s="258"/>
      <c r="T180" s="259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0" t="s">
        <v>136</v>
      </c>
      <c r="AU180" s="260" t="s">
        <v>85</v>
      </c>
      <c r="AV180" s="14" t="s">
        <v>85</v>
      </c>
      <c r="AW180" s="14" t="s">
        <v>32</v>
      </c>
      <c r="AX180" s="14" t="s">
        <v>76</v>
      </c>
      <c r="AY180" s="260" t="s">
        <v>127</v>
      </c>
    </row>
    <row r="181" s="15" customFormat="1">
      <c r="A181" s="15"/>
      <c r="B181" s="261"/>
      <c r="C181" s="262"/>
      <c r="D181" s="241" t="s">
        <v>136</v>
      </c>
      <c r="E181" s="263" t="s">
        <v>1</v>
      </c>
      <c r="F181" s="264" t="s">
        <v>139</v>
      </c>
      <c r="G181" s="262"/>
      <c r="H181" s="265">
        <v>105</v>
      </c>
      <c r="I181" s="266"/>
      <c r="J181" s="262"/>
      <c r="K181" s="262"/>
      <c r="L181" s="267"/>
      <c r="M181" s="268"/>
      <c r="N181" s="269"/>
      <c r="O181" s="269"/>
      <c r="P181" s="269"/>
      <c r="Q181" s="269"/>
      <c r="R181" s="269"/>
      <c r="S181" s="269"/>
      <c r="T181" s="270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1" t="s">
        <v>136</v>
      </c>
      <c r="AU181" s="271" t="s">
        <v>85</v>
      </c>
      <c r="AV181" s="15" t="s">
        <v>134</v>
      </c>
      <c r="AW181" s="15" t="s">
        <v>32</v>
      </c>
      <c r="AX181" s="15" t="s">
        <v>83</v>
      </c>
      <c r="AY181" s="271" t="s">
        <v>127</v>
      </c>
    </row>
    <row r="182" s="2" customFormat="1" ht="24.15" customHeight="1">
      <c r="A182" s="38"/>
      <c r="B182" s="39"/>
      <c r="C182" s="226" t="s">
        <v>206</v>
      </c>
      <c r="D182" s="226" t="s">
        <v>129</v>
      </c>
      <c r="E182" s="227" t="s">
        <v>371</v>
      </c>
      <c r="F182" s="228" t="s">
        <v>372</v>
      </c>
      <c r="G182" s="229" t="s">
        <v>132</v>
      </c>
      <c r="H182" s="230">
        <v>105</v>
      </c>
      <c r="I182" s="231"/>
      <c r="J182" s="232">
        <f>ROUND(I182*H182,2)</f>
        <v>0</v>
      </c>
      <c r="K182" s="228" t="s">
        <v>133</v>
      </c>
      <c r="L182" s="44"/>
      <c r="M182" s="233" t="s">
        <v>1</v>
      </c>
      <c r="N182" s="234" t="s">
        <v>41</v>
      </c>
      <c r="O182" s="91"/>
      <c r="P182" s="235">
        <f>O182*H182</f>
        <v>0</v>
      </c>
      <c r="Q182" s="235">
        <v>0</v>
      </c>
      <c r="R182" s="235">
        <f>Q182*H182</f>
        <v>0</v>
      </c>
      <c r="S182" s="235">
        <v>0</v>
      </c>
      <c r="T182" s="236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7" t="s">
        <v>134</v>
      </c>
      <c r="AT182" s="237" t="s">
        <v>129</v>
      </c>
      <c r="AU182" s="237" t="s">
        <v>85</v>
      </c>
      <c r="AY182" s="17" t="s">
        <v>127</v>
      </c>
      <c r="BE182" s="238">
        <f>IF(N182="základní",J182,0)</f>
        <v>0</v>
      </c>
      <c r="BF182" s="238">
        <f>IF(N182="snížená",J182,0)</f>
        <v>0</v>
      </c>
      <c r="BG182" s="238">
        <f>IF(N182="zákl. přenesená",J182,0)</f>
        <v>0</v>
      </c>
      <c r="BH182" s="238">
        <f>IF(N182="sníž. přenesená",J182,0)</f>
        <v>0</v>
      </c>
      <c r="BI182" s="238">
        <f>IF(N182="nulová",J182,0)</f>
        <v>0</v>
      </c>
      <c r="BJ182" s="17" t="s">
        <v>83</v>
      </c>
      <c r="BK182" s="238">
        <f>ROUND(I182*H182,2)</f>
        <v>0</v>
      </c>
      <c r="BL182" s="17" t="s">
        <v>134</v>
      </c>
      <c r="BM182" s="237" t="s">
        <v>373</v>
      </c>
    </row>
    <row r="183" s="13" customFormat="1">
      <c r="A183" s="13"/>
      <c r="B183" s="239"/>
      <c r="C183" s="240"/>
      <c r="D183" s="241" t="s">
        <v>136</v>
      </c>
      <c r="E183" s="242" t="s">
        <v>1</v>
      </c>
      <c r="F183" s="243" t="s">
        <v>374</v>
      </c>
      <c r="G183" s="240"/>
      <c r="H183" s="242" t="s">
        <v>1</v>
      </c>
      <c r="I183" s="244"/>
      <c r="J183" s="240"/>
      <c r="K183" s="240"/>
      <c r="L183" s="245"/>
      <c r="M183" s="246"/>
      <c r="N183" s="247"/>
      <c r="O183" s="247"/>
      <c r="P183" s="247"/>
      <c r="Q183" s="247"/>
      <c r="R183" s="247"/>
      <c r="S183" s="247"/>
      <c r="T183" s="248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9" t="s">
        <v>136</v>
      </c>
      <c r="AU183" s="249" t="s">
        <v>85</v>
      </c>
      <c r="AV183" s="13" t="s">
        <v>83</v>
      </c>
      <c r="AW183" s="13" t="s">
        <v>32</v>
      </c>
      <c r="AX183" s="13" t="s">
        <v>76</v>
      </c>
      <c r="AY183" s="249" t="s">
        <v>127</v>
      </c>
    </row>
    <row r="184" s="14" customFormat="1">
      <c r="A184" s="14"/>
      <c r="B184" s="250"/>
      <c r="C184" s="251"/>
      <c r="D184" s="241" t="s">
        <v>136</v>
      </c>
      <c r="E184" s="252" t="s">
        <v>1</v>
      </c>
      <c r="F184" s="253" t="s">
        <v>150</v>
      </c>
      <c r="G184" s="251"/>
      <c r="H184" s="254">
        <v>105</v>
      </c>
      <c r="I184" s="255"/>
      <c r="J184" s="251"/>
      <c r="K184" s="251"/>
      <c r="L184" s="256"/>
      <c r="M184" s="257"/>
      <c r="N184" s="258"/>
      <c r="O184" s="258"/>
      <c r="P184" s="258"/>
      <c r="Q184" s="258"/>
      <c r="R184" s="258"/>
      <c r="S184" s="258"/>
      <c r="T184" s="259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0" t="s">
        <v>136</v>
      </c>
      <c r="AU184" s="260" t="s">
        <v>85</v>
      </c>
      <c r="AV184" s="14" t="s">
        <v>85</v>
      </c>
      <c r="AW184" s="14" t="s">
        <v>32</v>
      </c>
      <c r="AX184" s="14" t="s">
        <v>76</v>
      </c>
      <c r="AY184" s="260" t="s">
        <v>127</v>
      </c>
    </row>
    <row r="185" s="15" customFormat="1">
      <c r="A185" s="15"/>
      <c r="B185" s="261"/>
      <c r="C185" s="262"/>
      <c r="D185" s="241" t="s">
        <v>136</v>
      </c>
      <c r="E185" s="263" t="s">
        <v>1</v>
      </c>
      <c r="F185" s="264" t="s">
        <v>139</v>
      </c>
      <c r="G185" s="262"/>
      <c r="H185" s="265">
        <v>105</v>
      </c>
      <c r="I185" s="266"/>
      <c r="J185" s="262"/>
      <c r="K185" s="262"/>
      <c r="L185" s="267"/>
      <c r="M185" s="268"/>
      <c r="N185" s="269"/>
      <c r="O185" s="269"/>
      <c r="P185" s="269"/>
      <c r="Q185" s="269"/>
      <c r="R185" s="269"/>
      <c r="S185" s="269"/>
      <c r="T185" s="270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71" t="s">
        <v>136</v>
      </c>
      <c r="AU185" s="271" t="s">
        <v>85</v>
      </c>
      <c r="AV185" s="15" t="s">
        <v>134</v>
      </c>
      <c r="AW185" s="15" t="s">
        <v>32</v>
      </c>
      <c r="AX185" s="15" t="s">
        <v>83</v>
      </c>
      <c r="AY185" s="271" t="s">
        <v>127</v>
      </c>
    </row>
    <row r="186" s="2" customFormat="1" ht="24.15" customHeight="1">
      <c r="A186" s="38"/>
      <c r="B186" s="39"/>
      <c r="C186" s="226" t="s">
        <v>212</v>
      </c>
      <c r="D186" s="226" t="s">
        <v>129</v>
      </c>
      <c r="E186" s="227" t="s">
        <v>375</v>
      </c>
      <c r="F186" s="228" t="s">
        <v>376</v>
      </c>
      <c r="G186" s="229" t="s">
        <v>132</v>
      </c>
      <c r="H186" s="230">
        <v>89</v>
      </c>
      <c r="I186" s="231"/>
      <c r="J186" s="232">
        <f>ROUND(I186*H186,2)</f>
        <v>0</v>
      </c>
      <c r="K186" s="228" t="s">
        <v>133</v>
      </c>
      <c r="L186" s="44"/>
      <c r="M186" s="233" t="s">
        <v>1</v>
      </c>
      <c r="N186" s="234" t="s">
        <v>41</v>
      </c>
      <c r="O186" s="91"/>
      <c r="P186" s="235">
        <f>O186*H186</f>
        <v>0</v>
      </c>
      <c r="Q186" s="235">
        <v>0</v>
      </c>
      <c r="R186" s="235">
        <f>Q186*H186</f>
        <v>0</v>
      </c>
      <c r="S186" s="235">
        <v>0</v>
      </c>
      <c r="T186" s="236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7" t="s">
        <v>134</v>
      </c>
      <c r="AT186" s="237" t="s">
        <v>129</v>
      </c>
      <c r="AU186" s="237" t="s">
        <v>85</v>
      </c>
      <c r="AY186" s="17" t="s">
        <v>127</v>
      </c>
      <c r="BE186" s="238">
        <f>IF(N186="základní",J186,0)</f>
        <v>0</v>
      </c>
      <c r="BF186" s="238">
        <f>IF(N186="snížená",J186,0)</f>
        <v>0</v>
      </c>
      <c r="BG186" s="238">
        <f>IF(N186="zákl. přenesená",J186,0)</f>
        <v>0</v>
      </c>
      <c r="BH186" s="238">
        <f>IF(N186="sníž. přenesená",J186,0)</f>
        <v>0</v>
      </c>
      <c r="BI186" s="238">
        <f>IF(N186="nulová",J186,0)</f>
        <v>0</v>
      </c>
      <c r="BJ186" s="17" t="s">
        <v>83</v>
      </c>
      <c r="BK186" s="238">
        <f>ROUND(I186*H186,2)</f>
        <v>0</v>
      </c>
      <c r="BL186" s="17" t="s">
        <v>134</v>
      </c>
      <c r="BM186" s="237" t="s">
        <v>377</v>
      </c>
    </row>
    <row r="187" s="13" customFormat="1">
      <c r="A187" s="13"/>
      <c r="B187" s="239"/>
      <c r="C187" s="240"/>
      <c r="D187" s="241" t="s">
        <v>136</v>
      </c>
      <c r="E187" s="242" t="s">
        <v>1</v>
      </c>
      <c r="F187" s="243" t="s">
        <v>378</v>
      </c>
      <c r="G187" s="240"/>
      <c r="H187" s="242" t="s">
        <v>1</v>
      </c>
      <c r="I187" s="244"/>
      <c r="J187" s="240"/>
      <c r="K187" s="240"/>
      <c r="L187" s="245"/>
      <c r="M187" s="246"/>
      <c r="N187" s="247"/>
      <c r="O187" s="247"/>
      <c r="P187" s="247"/>
      <c r="Q187" s="247"/>
      <c r="R187" s="247"/>
      <c r="S187" s="247"/>
      <c r="T187" s="248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9" t="s">
        <v>136</v>
      </c>
      <c r="AU187" s="249" t="s">
        <v>85</v>
      </c>
      <c r="AV187" s="13" t="s">
        <v>83</v>
      </c>
      <c r="AW187" s="13" t="s">
        <v>32</v>
      </c>
      <c r="AX187" s="13" t="s">
        <v>76</v>
      </c>
      <c r="AY187" s="249" t="s">
        <v>127</v>
      </c>
    </row>
    <row r="188" s="14" customFormat="1">
      <c r="A188" s="14"/>
      <c r="B188" s="250"/>
      <c r="C188" s="251"/>
      <c r="D188" s="241" t="s">
        <v>136</v>
      </c>
      <c r="E188" s="252" t="s">
        <v>1</v>
      </c>
      <c r="F188" s="253" t="s">
        <v>155</v>
      </c>
      <c r="G188" s="251"/>
      <c r="H188" s="254">
        <v>89</v>
      </c>
      <c r="I188" s="255"/>
      <c r="J188" s="251"/>
      <c r="K188" s="251"/>
      <c r="L188" s="256"/>
      <c r="M188" s="257"/>
      <c r="N188" s="258"/>
      <c r="O188" s="258"/>
      <c r="P188" s="258"/>
      <c r="Q188" s="258"/>
      <c r="R188" s="258"/>
      <c r="S188" s="258"/>
      <c r="T188" s="259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0" t="s">
        <v>136</v>
      </c>
      <c r="AU188" s="260" t="s">
        <v>85</v>
      </c>
      <c r="AV188" s="14" t="s">
        <v>85</v>
      </c>
      <c r="AW188" s="14" t="s">
        <v>32</v>
      </c>
      <c r="AX188" s="14" t="s">
        <v>76</v>
      </c>
      <c r="AY188" s="260" t="s">
        <v>127</v>
      </c>
    </row>
    <row r="189" s="15" customFormat="1">
      <c r="A189" s="15"/>
      <c r="B189" s="261"/>
      <c r="C189" s="262"/>
      <c r="D189" s="241" t="s">
        <v>136</v>
      </c>
      <c r="E189" s="263" t="s">
        <v>1</v>
      </c>
      <c r="F189" s="264" t="s">
        <v>139</v>
      </c>
      <c r="G189" s="262"/>
      <c r="H189" s="265">
        <v>89</v>
      </c>
      <c r="I189" s="266"/>
      <c r="J189" s="262"/>
      <c r="K189" s="262"/>
      <c r="L189" s="267"/>
      <c r="M189" s="268"/>
      <c r="N189" s="269"/>
      <c r="O189" s="269"/>
      <c r="P189" s="269"/>
      <c r="Q189" s="269"/>
      <c r="R189" s="269"/>
      <c r="S189" s="269"/>
      <c r="T189" s="270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71" t="s">
        <v>136</v>
      </c>
      <c r="AU189" s="271" t="s">
        <v>85</v>
      </c>
      <c r="AV189" s="15" t="s">
        <v>134</v>
      </c>
      <c r="AW189" s="15" t="s">
        <v>32</v>
      </c>
      <c r="AX189" s="15" t="s">
        <v>83</v>
      </c>
      <c r="AY189" s="271" t="s">
        <v>127</v>
      </c>
    </row>
    <row r="190" s="2" customFormat="1" ht="24.15" customHeight="1">
      <c r="A190" s="38"/>
      <c r="B190" s="39"/>
      <c r="C190" s="226" t="s">
        <v>217</v>
      </c>
      <c r="D190" s="226" t="s">
        <v>129</v>
      </c>
      <c r="E190" s="227" t="s">
        <v>379</v>
      </c>
      <c r="F190" s="228" t="s">
        <v>380</v>
      </c>
      <c r="G190" s="229" t="s">
        <v>132</v>
      </c>
      <c r="H190" s="230">
        <v>89</v>
      </c>
      <c r="I190" s="231"/>
      <c r="J190" s="232">
        <f>ROUND(I190*H190,2)</f>
        <v>0</v>
      </c>
      <c r="K190" s="228" t="s">
        <v>133</v>
      </c>
      <c r="L190" s="44"/>
      <c r="M190" s="233" t="s">
        <v>1</v>
      </c>
      <c r="N190" s="234" t="s">
        <v>41</v>
      </c>
      <c r="O190" s="91"/>
      <c r="P190" s="235">
        <f>O190*H190</f>
        <v>0</v>
      </c>
      <c r="Q190" s="235">
        <v>0</v>
      </c>
      <c r="R190" s="235">
        <f>Q190*H190</f>
        <v>0</v>
      </c>
      <c r="S190" s="235">
        <v>0</v>
      </c>
      <c r="T190" s="236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7" t="s">
        <v>134</v>
      </c>
      <c r="AT190" s="237" t="s">
        <v>129</v>
      </c>
      <c r="AU190" s="237" t="s">
        <v>85</v>
      </c>
      <c r="AY190" s="17" t="s">
        <v>127</v>
      </c>
      <c r="BE190" s="238">
        <f>IF(N190="základní",J190,0)</f>
        <v>0</v>
      </c>
      <c r="BF190" s="238">
        <f>IF(N190="snížená",J190,0)</f>
        <v>0</v>
      </c>
      <c r="BG190" s="238">
        <f>IF(N190="zákl. přenesená",J190,0)</f>
        <v>0</v>
      </c>
      <c r="BH190" s="238">
        <f>IF(N190="sníž. přenesená",J190,0)</f>
        <v>0</v>
      </c>
      <c r="BI190" s="238">
        <f>IF(N190="nulová",J190,0)</f>
        <v>0</v>
      </c>
      <c r="BJ190" s="17" t="s">
        <v>83</v>
      </c>
      <c r="BK190" s="238">
        <f>ROUND(I190*H190,2)</f>
        <v>0</v>
      </c>
      <c r="BL190" s="17" t="s">
        <v>134</v>
      </c>
      <c r="BM190" s="237" t="s">
        <v>381</v>
      </c>
    </row>
    <row r="191" s="13" customFormat="1">
      <c r="A191" s="13"/>
      <c r="B191" s="239"/>
      <c r="C191" s="240"/>
      <c r="D191" s="241" t="s">
        <v>136</v>
      </c>
      <c r="E191" s="242" t="s">
        <v>1</v>
      </c>
      <c r="F191" s="243" t="s">
        <v>382</v>
      </c>
      <c r="G191" s="240"/>
      <c r="H191" s="242" t="s">
        <v>1</v>
      </c>
      <c r="I191" s="244"/>
      <c r="J191" s="240"/>
      <c r="K191" s="240"/>
      <c r="L191" s="245"/>
      <c r="M191" s="246"/>
      <c r="N191" s="247"/>
      <c r="O191" s="247"/>
      <c r="P191" s="247"/>
      <c r="Q191" s="247"/>
      <c r="R191" s="247"/>
      <c r="S191" s="247"/>
      <c r="T191" s="248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9" t="s">
        <v>136</v>
      </c>
      <c r="AU191" s="249" t="s">
        <v>85</v>
      </c>
      <c r="AV191" s="13" t="s">
        <v>83</v>
      </c>
      <c r="AW191" s="13" t="s">
        <v>32</v>
      </c>
      <c r="AX191" s="13" t="s">
        <v>76</v>
      </c>
      <c r="AY191" s="249" t="s">
        <v>127</v>
      </c>
    </row>
    <row r="192" s="14" customFormat="1">
      <c r="A192" s="14"/>
      <c r="B192" s="250"/>
      <c r="C192" s="251"/>
      <c r="D192" s="241" t="s">
        <v>136</v>
      </c>
      <c r="E192" s="252" t="s">
        <v>1</v>
      </c>
      <c r="F192" s="253" t="s">
        <v>155</v>
      </c>
      <c r="G192" s="251"/>
      <c r="H192" s="254">
        <v>89</v>
      </c>
      <c r="I192" s="255"/>
      <c r="J192" s="251"/>
      <c r="K192" s="251"/>
      <c r="L192" s="256"/>
      <c r="M192" s="257"/>
      <c r="N192" s="258"/>
      <c r="O192" s="258"/>
      <c r="P192" s="258"/>
      <c r="Q192" s="258"/>
      <c r="R192" s="258"/>
      <c r="S192" s="258"/>
      <c r="T192" s="259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0" t="s">
        <v>136</v>
      </c>
      <c r="AU192" s="260" t="s">
        <v>85</v>
      </c>
      <c r="AV192" s="14" t="s">
        <v>85</v>
      </c>
      <c r="AW192" s="14" t="s">
        <v>32</v>
      </c>
      <c r="AX192" s="14" t="s">
        <v>76</v>
      </c>
      <c r="AY192" s="260" t="s">
        <v>127</v>
      </c>
    </row>
    <row r="193" s="15" customFormat="1">
      <c r="A193" s="15"/>
      <c r="B193" s="261"/>
      <c r="C193" s="262"/>
      <c r="D193" s="241" t="s">
        <v>136</v>
      </c>
      <c r="E193" s="263" t="s">
        <v>1</v>
      </c>
      <c r="F193" s="264" t="s">
        <v>139</v>
      </c>
      <c r="G193" s="262"/>
      <c r="H193" s="265">
        <v>89</v>
      </c>
      <c r="I193" s="266"/>
      <c r="J193" s="262"/>
      <c r="K193" s="262"/>
      <c r="L193" s="267"/>
      <c r="M193" s="268"/>
      <c r="N193" s="269"/>
      <c r="O193" s="269"/>
      <c r="P193" s="269"/>
      <c r="Q193" s="269"/>
      <c r="R193" s="269"/>
      <c r="S193" s="269"/>
      <c r="T193" s="270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71" t="s">
        <v>136</v>
      </c>
      <c r="AU193" s="271" t="s">
        <v>85</v>
      </c>
      <c r="AV193" s="15" t="s">
        <v>134</v>
      </c>
      <c r="AW193" s="15" t="s">
        <v>32</v>
      </c>
      <c r="AX193" s="15" t="s">
        <v>83</v>
      </c>
      <c r="AY193" s="271" t="s">
        <v>127</v>
      </c>
    </row>
    <row r="194" s="2" customFormat="1" ht="24.15" customHeight="1">
      <c r="A194" s="38"/>
      <c r="B194" s="39"/>
      <c r="C194" s="226" t="s">
        <v>224</v>
      </c>
      <c r="D194" s="226" t="s">
        <v>129</v>
      </c>
      <c r="E194" s="227" t="s">
        <v>383</v>
      </c>
      <c r="F194" s="228" t="s">
        <v>384</v>
      </c>
      <c r="G194" s="229" t="s">
        <v>132</v>
      </c>
      <c r="H194" s="230">
        <v>720</v>
      </c>
      <c r="I194" s="231"/>
      <c r="J194" s="232">
        <f>ROUND(I194*H194,2)</f>
        <v>0</v>
      </c>
      <c r="K194" s="228" t="s">
        <v>133</v>
      </c>
      <c r="L194" s="44"/>
      <c r="M194" s="233" t="s">
        <v>1</v>
      </c>
      <c r="N194" s="234" t="s">
        <v>41</v>
      </c>
      <c r="O194" s="91"/>
      <c r="P194" s="235">
        <f>O194*H194</f>
        <v>0</v>
      </c>
      <c r="Q194" s="235">
        <v>0</v>
      </c>
      <c r="R194" s="235">
        <f>Q194*H194</f>
        <v>0</v>
      </c>
      <c r="S194" s="235">
        <v>0</v>
      </c>
      <c r="T194" s="236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7" t="s">
        <v>134</v>
      </c>
      <c r="AT194" s="237" t="s">
        <v>129</v>
      </c>
      <c r="AU194" s="237" t="s">
        <v>85</v>
      </c>
      <c r="AY194" s="17" t="s">
        <v>127</v>
      </c>
      <c r="BE194" s="238">
        <f>IF(N194="základní",J194,0)</f>
        <v>0</v>
      </c>
      <c r="BF194" s="238">
        <f>IF(N194="snížená",J194,0)</f>
        <v>0</v>
      </c>
      <c r="BG194" s="238">
        <f>IF(N194="zákl. přenesená",J194,0)</f>
        <v>0</v>
      </c>
      <c r="BH194" s="238">
        <f>IF(N194="sníž. přenesená",J194,0)</f>
        <v>0</v>
      </c>
      <c r="BI194" s="238">
        <f>IF(N194="nulová",J194,0)</f>
        <v>0</v>
      </c>
      <c r="BJ194" s="17" t="s">
        <v>83</v>
      </c>
      <c r="BK194" s="238">
        <f>ROUND(I194*H194,2)</f>
        <v>0</v>
      </c>
      <c r="BL194" s="17" t="s">
        <v>134</v>
      </c>
      <c r="BM194" s="237" t="s">
        <v>385</v>
      </c>
    </row>
    <row r="195" s="13" customFormat="1">
      <c r="A195" s="13"/>
      <c r="B195" s="239"/>
      <c r="C195" s="240"/>
      <c r="D195" s="241" t="s">
        <v>136</v>
      </c>
      <c r="E195" s="242" t="s">
        <v>1</v>
      </c>
      <c r="F195" s="243" t="s">
        <v>386</v>
      </c>
      <c r="G195" s="240"/>
      <c r="H195" s="242" t="s">
        <v>1</v>
      </c>
      <c r="I195" s="244"/>
      <c r="J195" s="240"/>
      <c r="K195" s="240"/>
      <c r="L195" s="245"/>
      <c r="M195" s="246"/>
      <c r="N195" s="247"/>
      <c r="O195" s="247"/>
      <c r="P195" s="247"/>
      <c r="Q195" s="247"/>
      <c r="R195" s="247"/>
      <c r="S195" s="247"/>
      <c r="T195" s="248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9" t="s">
        <v>136</v>
      </c>
      <c r="AU195" s="249" t="s">
        <v>85</v>
      </c>
      <c r="AV195" s="13" t="s">
        <v>83</v>
      </c>
      <c r="AW195" s="13" t="s">
        <v>32</v>
      </c>
      <c r="AX195" s="13" t="s">
        <v>76</v>
      </c>
      <c r="AY195" s="249" t="s">
        <v>127</v>
      </c>
    </row>
    <row r="196" s="14" customFormat="1">
      <c r="A196" s="14"/>
      <c r="B196" s="250"/>
      <c r="C196" s="251"/>
      <c r="D196" s="241" t="s">
        <v>136</v>
      </c>
      <c r="E196" s="252" t="s">
        <v>1</v>
      </c>
      <c r="F196" s="253" t="s">
        <v>324</v>
      </c>
      <c r="G196" s="251"/>
      <c r="H196" s="254">
        <v>720</v>
      </c>
      <c r="I196" s="255"/>
      <c r="J196" s="251"/>
      <c r="K196" s="251"/>
      <c r="L196" s="256"/>
      <c r="M196" s="257"/>
      <c r="N196" s="258"/>
      <c r="O196" s="258"/>
      <c r="P196" s="258"/>
      <c r="Q196" s="258"/>
      <c r="R196" s="258"/>
      <c r="S196" s="258"/>
      <c r="T196" s="259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0" t="s">
        <v>136</v>
      </c>
      <c r="AU196" s="260" t="s">
        <v>85</v>
      </c>
      <c r="AV196" s="14" t="s">
        <v>85</v>
      </c>
      <c r="AW196" s="14" t="s">
        <v>32</v>
      </c>
      <c r="AX196" s="14" t="s">
        <v>76</v>
      </c>
      <c r="AY196" s="260" t="s">
        <v>127</v>
      </c>
    </row>
    <row r="197" s="15" customFormat="1">
      <c r="A197" s="15"/>
      <c r="B197" s="261"/>
      <c r="C197" s="262"/>
      <c r="D197" s="241" t="s">
        <v>136</v>
      </c>
      <c r="E197" s="263" t="s">
        <v>1</v>
      </c>
      <c r="F197" s="264" t="s">
        <v>139</v>
      </c>
      <c r="G197" s="262"/>
      <c r="H197" s="265">
        <v>720</v>
      </c>
      <c r="I197" s="266"/>
      <c r="J197" s="262"/>
      <c r="K197" s="262"/>
      <c r="L197" s="267"/>
      <c r="M197" s="268"/>
      <c r="N197" s="269"/>
      <c r="O197" s="269"/>
      <c r="P197" s="269"/>
      <c r="Q197" s="269"/>
      <c r="R197" s="269"/>
      <c r="S197" s="269"/>
      <c r="T197" s="270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71" t="s">
        <v>136</v>
      </c>
      <c r="AU197" s="271" t="s">
        <v>85</v>
      </c>
      <c r="AV197" s="15" t="s">
        <v>134</v>
      </c>
      <c r="AW197" s="15" t="s">
        <v>32</v>
      </c>
      <c r="AX197" s="15" t="s">
        <v>83</v>
      </c>
      <c r="AY197" s="271" t="s">
        <v>127</v>
      </c>
    </row>
    <row r="198" s="2" customFormat="1" ht="21.75" customHeight="1">
      <c r="A198" s="38"/>
      <c r="B198" s="39"/>
      <c r="C198" s="226" t="s">
        <v>230</v>
      </c>
      <c r="D198" s="226" t="s">
        <v>129</v>
      </c>
      <c r="E198" s="227" t="s">
        <v>387</v>
      </c>
      <c r="F198" s="228" t="s">
        <v>388</v>
      </c>
      <c r="G198" s="229" t="s">
        <v>220</v>
      </c>
      <c r="H198" s="230">
        <v>180</v>
      </c>
      <c r="I198" s="231"/>
      <c r="J198" s="232">
        <f>ROUND(I198*H198,2)</f>
        <v>0</v>
      </c>
      <c r="K198" s="228" t="s">
        <v>133</v>
      </c>
      <c r="L198" s="44"/>
      <c r="M198" s="233" t="s">
        <v>1</v>
      </c>
      <c r="N198" s="234" t="s">
        <v>41</v>
      </c>
      <c r="O198" s="91"/>
      <c r="P198" s="235">
        <f>O198*H198</f>
        <v>0</v>
      </c>
      <c r="Q198" s="235">
        <v>0.010659999999999999</v>
      </c>
      <c r="R198" s="235">
        <f>Q198*H198</f>
        <v>1.9187999999999998</v>
      </c>
      <c r="S198" s="235">
        <v>0</v>
      </c>
      <c r="T198" s="236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37" t="s">
        <v>134</v>
      </c>
      <c r="AT198" s="237" t="s">
        <v>129</v>
      </c>
      <c r="AU198" s="237" t="s">
        <v>85</v>
      </c>
      <c r="AY198" s="17" t="s">
        <v>127</v>
      </c>
      <c r="BE198" s="238">
        <f>IF(N198="základní",J198,0)</f>
        <v>0</v>
      </c>
      <c r="BF198" s="238">
        <f>IF(N198="snížená",J198,0)</f>
        <v>0</v>
      </c>
      <c r="BG198" s="238">
        <f>IF(N198="zákl. přenesená",J198,0)</f>
        <v>0</v>
      </c>
      <c r="BH198" s="238">
        <f>IF(N198="sníž. přenesená",J198,0)</f>
        <v>0</v>
      </c>
      <c r="BI198" s="238">
        <f>IF(N198="nulová",J198,0)</f>
        <v>0</v>
      </c>
      <c r="BJ198" s="17" t="s">
        <v>83</v>
      </c>
      <c r="BK198" s="238">
        <f>ROUND(I198*H198,2)</f>
        <v>0</v>
      </c>
      <c r="BL198" s="17" t="s">
        <v>134</v>
      </c>
      <c r="BM198" s="237" t="s">
        <v>389</v>
      </c>
    </row>
    <row r="199" s="13" customFormat="1">
      <c r="A199" s="13"/>
      <c r="B199" s="239"/>
      <c r="C199" s="240"/>
      <c r="D199" s="241" t="s">
        <v>136</v>
      </c>
      <c r="E199" s="242" t="s">
        <v>1</v>
      </c>
      <c r="F199" s="243" t="s">
        <v>390</v>
      </c>
      <c r="G199" s="240"/>
      <c r="H199" s="242" t="s">
        <v>1</v>
      </c>
      <c r="I199" s="244"/>
      <c r="J199" s="240"/>
      <c r="K199" s="240"/>
      <c r="L199" s="245"/>
      <c r="M199" s="246"/>
      <c r="N199" s="247"/>
      <c r="O199" s="247"/>
      <c r="P199" s="247"/>
      <c r="Q199" s="247"/>
      <c r="R199" s="247"/>
      <c r="S199" s="247"/>
      <c r="T199" s="248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9" t="s">
        <v>136</v>
      </c>
      <c r="AU199" s="249" t="s">
        <v>85</v>
      </c>
      <c r="AV199" s="13" t="s">
        <v>83</v>
      </c>
      <c r="AW199" s="13" t="s">
        <v>32</v>
      </c>
      <c r="AX199" s="13" t="s">
        <v>76</v>
      </c>
      <c r="AY199" s="249" t="s">
        <v>127</v>
      </c>
    </row>
    <row r="200" s="13" customFormat="1">
      <c r="A200" s="13"/>
      <c r="B200" s="239"/>
      <c r="C200" s="240"/>
      <c r="D200" s="241" t="s">
        <v>136</v>
      </c>
      <c r="E200" s="242" t="s">
        <v>1</v>
      </c>
      <c r="F200" s="243" t="s">
        <v>391</v>
      </c>
      <c r="G200" s="240"/>
      <c r="H200" s="242" t="s">
        <v>1</v>
      </c>
      <c r="I200" s="244"/>
      <c r="J200" s="240"/>
      <c r="K200" s="240"/>
      <c r="L200" s="245"/>
      <c r="M200" s="246"/>
      <c r="N200" s="247"/>
      <c r="O200" s="247"/>
      <c r="P200" s="247"/>
      <c r="Q200" s="247"/>
      <c r="R200" s="247"/>
      <c r="S200" s="247"/>
      <c r="T200" s="24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9" t="s">
        <v>136</v>
      </c>
      <c r="AU200" s="249" t="s">
        <v>85</v>
      </c>
      <c r="AV200" s="13" t="s">
        <v>83</v>
      </c>
      <c r="AW200" s="13" t="s">
        <v>32</v>
      </c>
      <c r="AX200" s="13" t="s">
        <v>76</v>
      </c>
      <c r="AY200" s="249" t="s">
        <v>127</v>
      </c>
    </row>
    <row r="201" s="14" customFormat="1">
      <c r="A201" s="14"/>
      <c r="B201" s="250"/>
      <c r="C201" s="251"/>
      <c r="D201" s="241" t="s">
        <v>136</v>
      </c>
      <c r="E201" s="252" t="s">
        <v>1</v>
      </c>
      <c r="F201" s="253" t="s">
        <v>392</v>
      </c>
      <c r="G201" s="251"/>
      <c r="H201" s="254">
        <v>180</v>
      </c>
      <c r="I201" s="255"/>
      <c r="J201" s="251"/>
      <c r="K201" s="251"/>
      <c r="L201" s="256"/>
      <c r="M201" s="257"/>
      <c r="N201" s="258"/>
      <c r="O201" s="258"/>
      <c r="P201" s="258"/>
      <c r="Q201" s="258"/>
      <c r="R201" s="258"/>
      <c r="S201" s="258"/>
      <c r="T201" s="259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0" t="s">
        <v>136</v>
      </c>
      <c r="AU201" s="260" t="s">
        <v>85</v>
      </c>
      <c r="AV201" s="14" t="s">
        <v>85</v>
      </c>
      <c r="AW201" s="14" t="s">
        <v>32</v>
      </c>
      <c r="AX201" s="14" t="s">
        <v>76</v>
      </c>
      <c r="AY201" s="260" t="s">
        <v>127</v>
      </c>
    </row>
    <row r="202" s="15" customFormat="1">
      <c r="A202" s="15"/>
      <c r="B202" s="261"/>
      <c r="C202" s="262"/>
      <c r="D202" s="241" t="s">
        <v>136</v>
      </c>
      <c r="E202" s="263" t="s">
        <v>1</v>
      </c>
      <c r="F202" s="264" t="s">
        <v>139</v>
      </c>
      <c r="G202" s="262"/>
      <c r="H202" s="265">
        <v>180</v>
      </c>
      <c r="I202" s="266"/>
      <c r="J202" s="262"/>
      <c r="K202" s="262"/>
      <c r="L202" s="267"/>
      <c r="M202" s="268"/>
      <c r="N202" s="269"/>
      <c r="O202" s="269"/>
      <c r="P202" s="269"/>
      <c r="Q202" s="269"/>
      <c r="R202" s="269"/>
      <c r="S202" s="269"/>
      <c r="T202" s="270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71" t="s">
        <v>136</v>
      </c>
      <c r="AU202" s="271" t="s">
        <v>85</v>
      </c>
      <c r="AV202" s="15" t="s">
        <v>134</v>
      </c>
      <c r="AW202" s="15" t="s">
        <v>32</v>
      </c>
      <c r="AX202" s="15" t="s">
        <v>83</v>
      </c>
      <c r="AY202" s="271" t="s">
        <v>127</v>
      </c>
    </row>
    <row r="203" s="2" customFormat="1" ht="21.75" customHeight="1">
      <c r="A203" s="38"/>
      <c r="B203" s="39"/>
      <c r="C203" s="226" t="s">
        <v>236</v>
      </c>
      <c r="D203" s="226" t="s">
        <v>129</v>
      </c>
      <c r="E203" s="227" t="s">
        <v>393</v>
      </c>
      <c r="F203" s="228" t="s">
        <v>394</v>
      </c>
      <c r="G203" s="229" t="s">
        <v>132</v>
      </c>
      <c r="H203" s="230">
        <v>4288</v>
      </c>
      <c r="I203" s="231"/>
      <c r="J203" s="232">
        <f>ROUND(I203*H203,2)</f>
        <v>0</v>
      </c>
      <c r="K203" s="228" t="s">
        <v>133</v>
      </c>
      <c r="L203" s="44"/>
      <c r="M203" s="233" t="s">
        <v>1</v>
      </c>
      <c r="N203" s="234" t="s">
        <v>41</v>
      </c>
      <c r="O203" s="91"/>
      <c r="P203" s="235">
        <f>O203*H203</f>
        <v>0</v>
      </c>
      <c r="Q203" s="235">
        <v>0</v>
      </c>
      <c r="R203" s="235">
        <f>Q203*H203</f>
        <v>0</v>
      </c>
      <c r="S203" s="235">
        <v>0</v>
      </c>
      <c r="T203" s="236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7" t="s">
        <v>134</v>
      </c>
      <c r="AT203" s="237" t="s">
        <v>129</v>
      </c>
      <c r="AU203" s="237" t="s">
        <v>85</v>
      </c>
      <c r="AY203" s="17" t="s">
        <v>127</v>
      </c>
      <c r="BE203" s="238">
        <f>IF(N203="základní",J203,0)</f>
        <v>0</v>
      </c>
      <c r="BF203" s="238">
        <f>IF(N203="snížená",J203,0)</f>
        <v>0</v>
      </c>
      <c r="BG203" s="238">
        <f>IF(N203="zákl. přenesená",J203,0)</f>
        <v>0</v>
      </c>
      <c r="BH203" s="238">
        <f>IF(N203="sníž. přenesená",J203,0)</f>
        <v>0</v>
      </c>
      <c r="BI203" s="238">
        <f>IF(N203="nulová",J203,0)</f>
        <v>0</v>
      </c>
      <c r="BJ203" s="17" t="s">
        <v>83</v>
      </c>
      <c r="BK203" s="238">
        <f>ROUND(I203*H203,2)</f>
        <v>0</v>
      </c>
      <c r="BL203" s="17" t="s">
        <v>134</v>
      </c>
      <c r="BM203" s="237" t="s">
        <v>395</v>
      </c>
    </row>
    <row r="204" s="13" customFormat="1">
      <c r="A204" s="13"/>
      <c r="B204" s="239"/>
      <c r="C204" s="240"/>
      <c r="D204" s="241" t="s">
        <v>136</v>
      </c>
      <c r="E204" s="242" t="s">
        <v>1</v>
      </c>
      <c r="F204" s="243" t="s">
        <v>396</v>
      </c>
      <c r="G204" s="240"/>
      <c r="H204" s="242" t="s">
        <v>1</v>
      </c>
      <c r="I204" s="244"/>
      <c r="J204" s="240"/>
      <c r="K204" s="240"/>
      <c r="L204" s="245"/>
      <c r="M204" s="246"/>
      <c r="N204" s="247"/>
      <c r="O204" s="247"/>
      <c r="P204" s="247"/>
      <c r="Q204" s="247"/>
      <c r="R204" s="247"/>
      <c r="S204" s="247"/>
      <c r="T204" s="248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9" t="s">
        <v>136</v>
      </c>
      <c r="AU204" s="249" t="s">
        <v>85</v>
      </c>
      <c r="AV204" s="13" t="s">
        <v>83</v>
      </c>
      <c r="AW204" s="13" t="s">
        <v>32</v>
      </c>
      <c r="AX204" s="13" t="s">
        <v>76</v>
      </c>
      <c r="AY204" s="249" t="s">
        <v>127</v>
      </c>
    </row>
    <row r="205" s="14" customFormat="1">
      <c r="A205" s="14"/>
      <c r="B205" s="250"/>
      <c r="C205" s="251"/>
      <c r="D205" s="241" t="s">
        <v>136</v>
      </c>
      <c r="E205" s="252" t="s">
        <v>1</v>
      </c>
      <c r="F205" s="253" t="s">
        <v>171</v>
      </c>
      <c r="G205" s="251"/>
      <c r="H205" s="254">
        <v>4288</v>
      </c>
      <c r="I205" s="255"/>
      <c r="J205" s="251"/>
      <c r="K205" s="251"/>
      <c r="L205" s="256"/>
      <c r="M205" s="257"/>
      <c r="N205" s="258"/>
      <c r="O205" s="258"/>
      <c r="P205" s="258"/>
      <c r="Q205" s="258"/>
      <c r="R205" s="258"/>
      <c r="S205" s="258"/>
      <c r="T205" s="259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0" t="s">
        <v>136</v>
      </c>
      <c r="AU205" s="260" t="s">
        <v>85</v>
      </c>
      <c r="AV205" s="14" t="s">
        <v>85</v>
      </c>
      <c r="AW205" s="14" t="s">
        <v>32</v>
      </c>
      <c r="AX205" s="14" t="s">
        <v>76</v>
      </c>
      <c r="AY205" s="260" t="s">
        <v>127</v>
      </c>
    </row>
    <row r="206" s="15" customFormat="1">
      <c r="A206" s="15"/>
      <c r="B206" s="261"/>
      <c r="C206" s="262"/>
      <c r="D206" s="241" t="s">
        <v>136</v>
      </c>
      <c r="E206" s="263" t="s">
        <v>1</v>
      </c>
      <c r="F206" s="264" t="s">
        <v>139</v>
      </c>
      <c r="G206" s="262"/>
      <c r="H206" s="265">
        <v>4288</v>
      </c>
      <c r="I206" s="266"/>
      <c r="J206" s="262"/>
      <c r="K206" s="262"/>
      <c r="L206" s="267"/>
      <c r="M206" s="268"/>
      <c r="N206" s="269"/>
      <c r="O206" s="269"/>
      <c r="P206" s="269"/>
      <c r="Q206" s="269"/>
      <c r="R206" s="269"/>
      <c r="S206" s="269"/>
      <c r="T206" s="270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71" t="s">
        <v>136</v>
      </c>
      <c r="AU206" s="271" t="s">
        <v>85</v>
      </c>
      <c r="AV206" s="15" t="s">
        <v>134</v>
      </c>
      <c r="AW206" s="15" t="s">
        <v>32</v>
      </c>
      <c r="AX206" s="15" t="s">
        <v>83</v>
      </c>
      <c r="AY206" s="271" t="s">
        <v>127</v>
      </c>
    </row>
    <row r="207" s="2" customFormat="1" ht="21.75" customHeight="1">
      <c r="A207" s="38"/>
      <c r="B207" s="39"/>
      <c r="C207" s="226" t="s">
        <v>240</v>
      </c>
      <c r="D207" s="226" t="s">
        <v>129</v>
      </c>
      <c r="E207" s="227" t="s">
        <v>393</v>
      </c>
      <c r="F207" s="228" t="s">
        <v>394</v>
      </c>
      <c r="G207" s="229" t="s">
        <v>132</v>
      </c>
      <c r="H207" s="230">
        <v>1620</v>
      </c>
      <c r="I207" s="231"/>
      <c r="J207" s="232">
        <f>ROUND(I207*H207,2)</f>
        <v>0</v>
      </c>
      <c r="K207" s="228" t="s">
        <v>133</v>
      </c>
      <c r="L207" s="44"/>
      <c r="M207" s="233" t="s">
        <v>1</v>
      </c>
      <c r="N207" s="234" t="s">
        <v>41</v>
      </c>
      <c r="O207" s="91"/>
      <c r="P207" s="235">
        <f>O207*H207</f>
        <v>0</v>
      </c>
      <c r="Q207" s="235">
        <v>0</v>
      </c>
      <c r="R207" s="235">
        <f>Q207*H207</f>
        <v>0</v>
      </c>
      <c r="S207" s="235">
        <v>0</v>
      </c>
      <c r="T207" s="236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7" t="s">
        <v>134</v>
      </c>
      <c r="AT207" s="237" t="s">
        <v>129</v>
      </c>
      <c r="AU207" s="237" t="s">
        <v>85</v>
      </c>
      <c r="AY207" s="17" t="s">
        <v>127</v>
      </c>
      <c r="BE207" s="238">
        <f>IF(N207="základní",J207,0)</f>
        <v>0</v>
      </c>
      <c r="BF207" s="238">
        <f>IF(N207="snížená",J207,0)</f>
        <v>0</v>
      </c>
      <c r="BG207" s="238">
        <f>IF(N207="zákl. přenesená",J207,0)</f>
        <v>0</v>
      </c>
      <c r="BH207" s="238">
        <f>IF(N207="sníž. přenesená",J207,0)</f>
        <v>0</v>
      </c>
      <c r="BI207" s="238">
        <f>IF(N207="nulová",J207,0)</f>
        <v>0</v>
      </c>
      <c r="BJ207" s="17" t="s">
        <v>83</v>
      </c>
      <c r="BK207" s="238">
        <f>ROUND(I207*H207,2)</f>
        <v>0</v>
      </c>
      <c r="BL207" s="17" t="s">
        <v>134</v>
      </c>
      <c r="BM207" s="237" t="s">
        <v>397</v>
      </c>
    </row>
    <row r="208" s="13" customFormat="1">
      <c r="A208" s="13"/>
      <c r="B208" s="239"/>
      <c r="C208" s="240"/>
      <c r="D208" s="241" t="s">
        <v>136</v>
      </c>
      <c r="E208" s="242" t="s">
        <v>1</v>
      </c>
      <c r="F208" s="243" t="s">
        <v>398</v>
      </c>
      <c r="G208" s="240"/>
      <c r="H208" s="242" t="s">
        <v>1</v>
      </c>
      <c r="I208" s="244"/>
      <c r="J208" s="240"/>
      <c r="K208" s="240"/>
      <c r="L208" s="245"/>
      <c r="M208" s="246"/>
      <c r="N208" s="247"/>
      <c r="O208" s="247"/>
      <c r="P208" s="247"/>
      <c r="Q208" s="247"/>
      <c r="R208" s="247"/>
      <c r="S208" s="247"/>
      <c r="T208" s="24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9" t="s">
        <v>136</v>
      </c>
      <c r="AU208" s="249" t="s">
        <v>85</v>
      </c>
      <c r="AV208" s="13" t="s">
        <v>83</v>
      </c>
      <c r="AW208" s="13" t="s">
        <v>32</v>
      </c>
      <c r="AX208" s="13" t="s">
        <v>76</v>
      </c>
      <c r="AY208" s="249" t="s">
        <v>127</v>
      </c>
    </row>
    <row r="209" s="14" customFormat="1">
      <c r="A209" s="14"/>
      <c r="B209" s="250"/>
      <c r="C209" s="251"/>
      <c r="D209" s="241" t="s">
        <v>136</v>
      </c>
      <c r="E209" s="252" t="s">
        <v>1</v>
      </c>
      <c r="F209" s="253" t="s">
        <v>399</v>
      </c>
      <c r="G209" s="251"/>
      <c r="H209" s="254">
        <v>1620</v>
      </c>
      <c r="I209" s="255"/>
      <c r="J209" s="251"/>
      <c r="K209" s="251"/>
      <c r="L209" s="256"/>
      <c r="M209" s="257"/>
      <c r="N209" s="258"/>
      <c r="O209" s="258"/>
      <c r="P209" s="258"/>
      <c r="Q209" s="258"/>
      <c r="R209" s="258"/>
      <c r="S209" s="258"/>
      <c r="T209" s="259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0" t="s">
        <v>136</v>
      </c>
      <c r="AU209" s="260" t="s">
        <v>85</v>
      </c>
      <c r="AV209" s="14" t="s">
        <v>85</v>
      </c>
      <c r="AW209" s="14" t="s">
        <v>32</v>
      </c>
      <c r="AX209" s="14" t="s">
        <v>76</v>
      </c>
      <c r="AY209" s="260" t="s">
        <v>127</v>
      </c>
    </row>
    <row r="210" s="15" customFormat="1">
      <c r="A210" s="15"/>
      <c r="B210" s="261"/>
      <c r="C210" s="262"/>
      <c r="D210" s="241" t="s">
        <v>136</v>
      </c>
      <c r="E210" s="263" t="s">
        <v>1</v>
      </c>
      <c r="F210" s="264" t="s">
        <v>139</v>
      </c>
      <c r="G210" s="262"/>
      <c r="H210" s="265">
        <v>1620</v>
      </c>
      <c r="I210" s="266"/>
      <c r="J210" s="262"/>
      <c r="K210" s="262"/>
      <c r="L210" s="267"/>
      <c r="M210" s="268"/>
      <c r="N210" s="269"/>
      <c r="O210" s="269"/>
      <c r="P210" s="269"/>
      <c r="Q210" s="269"/>
      <c r="R210" s="269"/>
      <c r="S210" s="269"/>
      <c r="T210" s="270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71" t="s">
        <v>136</v>
      </c>
      <c r="AU210" s="271" t="s">
        <v>85</v>
      </c>
      <c r="AV210" s="15" t="s">
        <v>134</v>
      </c>
      <c r="AW210" s="15" t="s">
        <v>32</v>
      </c>
      <c r="AX210" s="15" t="s">
        <v>83</v>
      </c>
      <c r="AY210" s="271" t="s">
        <v>127</v>
      </c>
    </row>
    <row r="211" s="2" customFormat="1" ht="21.75" customHeight="1">
      <c r="A211" s="38"/>
      <c r="B211" s="39"/>
      <c r="C211" s="226" t="s">
        <v>7</v>
      </c>
      <c r="D211" s="226" t="s">
        <v>129</v>
      </c>
      <c r="E211" s="227" t="s">
        <v>393</v>
      </c>
      <c r="F211" s="228" t="s">
        <v>394</v>
      </c>
      <c r="G211" s="229" t="s">
        <v>132</v>
      </c>
      <c r="H211" s="230">
        <v>178</v>
      </c>
      <c r="I211" s="231"/>
      <c r="J211" s="232">
        <f>ROUND(I211*H211,2)</f>
        <v>0</v>
      </c>
      <c r="K211" s="228" t="s">
        <v>133</v>
      </c>
      <c r="L211" s="44"/>
      <c r="M211" s="233" t="s">
        <v>1</v>
      </c>
      <c r="N211" s="234" t="s">
        <v>41</v>
      </c>
      <c r="O211" s="91"/>
      <c r="P211" s="235">
        <f>O211*H211</f>
        <v>0</v>
      </c>
      <c r="Q211" s="235">
        <v>0</v>
      </c>
      <c r="R211" s="235">
        <f>Q211*H211</f>
        <v>0</v>
      </c>
      <c r="S211" s="235">
        <v>0</v>
      </c>
      <c r="T211" s="236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7" t="s">
        <v>134</v>
      </c>
      <c r="AT211" s="237" t="s">
        <v>129</v>
      </c>
      <c r="AU211" s="237" t="s">
        <v>85</v>
      </c>
      <c r="AY211" s="17" t="s">
        <v>127</v>
      </c>
      <c r="BE211" s="238">
        <f>IF(N211="základní",J211,0)</f>
        <v>0</v>
      </c>
      <c r="BF211" s="238">
        <f>IF(N211="snížená",J211,0)</f>
        <v>0</v>
      </c>
      <c r="BG211" s="238">
        <f>IF(N211="zákl. přenesená",J211,0)</f>
        <v>0</v>
      </c>
      <c r="BH211" s="238">
        <f>IF(N211="sníž. přenesená",J211,0)</f>
        <v>0</v>
      </c>
      <c r="BI211" s="238">
        <f>IF(N211="nulová",J211,0)</f>
        <v>0</v>
      </c>
      <c r="BJ211" s="17" t="s">
        <v>83</v>
      </c>
      <c r="BK211" s="238">
        <f>ROUND(I211*H211,2)</f>
        <v>0</v>
      </c>
      <c r="BL211" s="17" t="s">
        <v>134</v>
      </c>
      <c r="BM211" s="237" t="s">
        <v>400</v>
      </c>
    </row>
    <row r="212" s="13" customFormat="1">
      <c r="A212" s="13"/>
      <c r="B212" s="239"/>
      <c r="C212" s="240"/>
      <c r="D212" s="241" t="s">
        <v>136</v>
      </c>
      <c r="E212" s="242" t="s">
        <v>1</v>
      </c>
      <c r="F212" s="243" t="s">
        <v>401</v>
      </c>
      <c r="G212" s="240"/>
      <c r="H212" s="242" t="s">
        <v>1</v>
      </c>
      <c r="I212" s="244"/>
      <c r="J212" s="240"/>
      <c r="K212" s="240"/>
      <c r="L212" s="245"/>
      <c r="M212" s="246"/>
      <c r="N212" s="247"/>
      <c r="O212" s="247"/>
      <c r="P212" s="247"/>
      <c r="Q212" s="247"/>
      <c r="R212" s="247"/>
      <c r="S212" s="247"/>
      <c r="T212" s="248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9" t="s">
        <v>136</v>
      </c>
      <c r="AU212" s="249" t="s">
        <v>85</v>
      </c>
      <c r="AV212" s="13" t="s">
        <v>83</v>
      </c>
      <c r="AW212" s="13" t="s">
        <v>32</v>
      </c>
      <c r="AX212" s="13" t="s">
        <v>76</v>
      </c>
      <c r="AY212" s="249" t="s">
        <v>127</v>
      </c>
    </row>
    <row r="213" s="14" customFormat="1">
      <c r="A213" s="14"/>
      <c r="B213" s="250"/>
      <c r="C213" s="251"/>
      <c r="D213" s="241" t="s">
        <v>136</v>
      </c>
      <c r="E213" s="252" t="s">
        <v>1</v>
      </c>
      <c r="F213" s="253" t="s">
        <v>402</v>
      </c>
      <c r="G213" s="251"/>
      <c r="H213" s="254">
        <v>178</v>
      </c>
      <c r="I213" s="255"/>
      <c r="J213" s="251"/>
      <c r="K213" s="251"/>
      <c r="L213" s="256"/>
      <c r="M213" s="257"/>
      <c r="N213" s="258"/>
      <c r="O213" s="258"/>
      <c r="P213" s="258"/>
      <c r="Q213" s="258"/>
      <c r="R213" s="258"/>
      <c r="S213" s="258"/>
      <c r="T213" s="259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0" t="s">
        <v>136</v>
      </c>
      <c r="AU213" s="260" t="s">
        <v>85</v>
      </c>
      <c r="AV213" s="14" t="s">
        <v>85</v>
      </c>
      <c r="AW213" s="14" t="s">
        <v>32</v>
      </c>
      <c r="AX213" s="14" t="s">
        <v>76</v>
      </c>
      <c r="AY213" s="260" t="s">
        <v>127</v>
      </c>
    </row>
    <row r="214" s="15" customFormat="1">
      <c r="A214" s="15"/>
      <c r="B214" s="261"/>
      <c r="C214" s="262"/>
      <c r="D214" s="241" t="s">
        <v>136</v>
      </c>
      <c r="E214" s="263" t="s">
        <v>1</v>
      </c>
      <c r="F214" s="264" t="s">
        <v>139</v>
      </c>
      <c r="G214" s="262"/>
      <c r="H214" s="265">
        <v>178</v>
      </c>
      <c r="I214" s="266"/>
      <c r="J214" s="262"/>
      <c r="K214" s="262"/>
      <c r="L214" s="267"/>
      <c r="M214" s="268"/>
      <c r="N214" s="269"/>
      <c r="O214" s="269"/>
      <c r="P214" s="269"/>
      <c r="Q214" s="269"/>
      <c r="R214" s="269"/>
      <c r="S214" s="269"/>
      <c r="T214" s="270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71" t="s">
        <v>136</v>
      </c>
      <c r="AU214" s="271" t="s">
        <v>85</v>
      </c>
      <c r="AV214" s="15" t="s">
        <v>134</v>
      </c>
      <c r="AW214" s="15" t="s">
        <v>32</v>
      </c>
      <c r="AX214" s="15" t="s">
        <v>83</v>
      </c>
      <c r="AY214" s="271" t="s">
        <v>127</v>
      </c>
    </row>
    <row r="215" s="2" customFormat="1" ht="24.15" customHeight="1">
      <c r="A215" s="38"/>
      <c r="B215" s="39"/>
      <c r="C215" s="226" t="s">
        <v>251</v>
      </c>
      <c r="D215" s="226" t="s">
        <v>129</v>
      </c>
      <c r="E215" s="227" t="s">
        <v>403</v>
      </c>
      <c r="F215" s="228" t="s">
        <v>404</v>
      </c>
      <c r="G215" s="229" t="s">
        <v>132</v>
      </c>
      <c r="H215" s="230">
        <v>4288</v>
      </c>
      <c r="I215" s="231"/>
      <c r="J215" s="232">
        <f>ROUND(I215*H215,2)</f>
        <v>0</v>
      </c>
      <c r="K215" s="228" t="s">
        <v>133</v>
      </c>
      <c r="L215" s="44"/>
      <c r="M215" s="233" t="s">
        <v>1</v>
      </c>
      <c r="N215" s="234" t="s">
        <v>41</v>
      </c>
      <c r="O215" s="91"/>
      <c r="P215" s="235">
        <f>O215*H215</f>
        <v>0</v>
      </c>
      <c r="Q215" s="235">
        <v>0</v>
      </c>
      <c r="R215" s="235">
        <f>Q215*H215</f>
        <v>0</v>
      </c>
      <c r="S215" s="235">
        <v>0</v>
      </c>
      <c r="T215" s="236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7" t="s">
        <v>134</v>
      </c>
      <c r="AT215" s="237" t="s">
        <v>129</v>
      </c>
      <c r="AU215" s="237" t="s">
        <v>85</v>
      </c>
      <c r="AY215" s="17" t="s">
        <v>127</v>
      </c>
      <c r="BE215" s="238">
        <f>IF(N215="základní",J215,0)</f>
        <v>0</v>
      </c>
      <c r="BF215" s="238">
        <f>IF(N215="snížená",J215,0)</f>
        <v>0</v>
      </c>
      <c r="BG215" s="238">
        <f>IF(N215="zákl. přenesená",J215,0)</f>
        <v>0</v>
      </c>
      <c r="BH215" s="238">
        <f>IF(N215="sníž. přenesená",J215,0)</f>
        <v>0</v>
      </c>
      <c r="BI215" s="238">
        <f>IF(N215="nulová",J215,0)</f>
        <v>0</v>
      </c>
      <c r="BJ215" s="17" t="s">
        <v>83</v>
      </c>
      <c r="BK215" s="238">
        <f>ROUND(I215*H215,2)</f>
        <v>0</v>
      </c>
      <c r="BL215" s="17" t="s">
        <v>134</v>
      </c>
      <c r="BM215" s="237" t="s">
        <v>405</v>
      </c>
    </row>
    <row r="216" s="13" customFormat="1">
      <c r="A216" s="13"/>
      <c r="B216" s="239"/>
      <c r="C216" s="240"/>
      <c r="D216" s="241" t="s">
        <v>136</v>
      </c>
      <c r="E216" s="242" t="s">
        <v>1</v>
      </c>
      <c r="F216" s="243" t="s">
        <v>406</v>
      </c>
      <c r="G216" s="240"/>
      <c r="H216" s="242" t="s">
        <v>1</v>
      </c>
      <c r="I216" s="244"/>
      <c r="J216" s="240"/>
      <c r="K216" s="240"/>
      <c r="L216" s="245"/>
      <c r="M216" s="246"/>
      <c r="N216" s="247"/>
      <c r="O216" s="247"/>
      <c r="P216" s="247"/>
      <c r="Q216" s="247"/>
      <c r="R216" s="247"/>
      <c r="S216" s="247"/>
      <c r="T216" s="24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9" t="s">
        <v>136</v>
      </c>
      <c r="AU216" s="249" t="s">
        <v>85</v>
      </c>
      <c r="AV216" s="13" t="s">
        <v>83</v>
      </c>
      <c r="AW216" s="13" t="s">
        <v>32</v>
      </c>
      <c r="AX216" s="13" t="s">
        <v>76</v>
      </c>
      <c r="AY216" s="249" t="s">
        <v>127</v>
      </c>
    </row>
    <row r="217" s="14" customFormat="1">
      <c r="A217" s="14"/>
      <c r="B217" s="250"/>
      <c r="C217" s="251"/>
      <c r="D217" s="241" t="s">
        <v>136</v>
      </c>
      <c r="E217" s="252" t="s">
        <v>1</v>
      </c>
      <c r="F217" s="253" t="s">
        <v>171</v>
      </c>
      <c r="G217" s="251"/>
      <c r="H217" s="254">
        <v>4288</v>
      </c>
      <c r="I217" s="255"/>
      <c r="J217" s="251"/>
      <c r="K217" s="251"/>
      <c r="L217" s="256"/>
      <c r="M217" s="257"/>
      <c r="N217" s="258"/>
      <c r="O217" s="258"/>
      <c r="P217" s="258"/>
      <c r="Q217" s="258"/>
      <c r="R217" s="258"/>
      <c r="S217" s="258"/>
      <c r="T217" s="259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0" t="s">
        <v>136</v>
      </c>
      <c r="AU217" s="260" t="s">
        <v>85</v>
      </c>
      <c r="AV217" s="14" t="s">
        <v>85</v>
      </c>
      <c r="AW217" s="14" t="s">
        <v>32</v>
      </c>
      <c r="AX217" s="14" t="s">
        <v>76</v>
      </c>
      <c r="AY217" s="260" t="s">
        <v>127</v>
      </c>
    </row>
    <row r="218" s="15" customFormat="1">
      <c r="A218" s="15"/>
      <c r="B218" s="261"/>
      <c r="C218" s="262"/>
      <c r="D218" s="241" t="s">
        <v>136</v>
      </c>
      <c r="E218" s="263" t="s">
        <v>1</v>
      </c>
      <c r="F218" s="264" t="s">
        <v>139</v>
      </c>
      <c r="G218" s="262"/>
      <c r="H218" s="265">
        <v>4288</v>
      </c>
      <c r="I218" s="266"/>
      <c r="J218" s="262"/>
      <c r="K218" s="262"/>
      <c r="L218" s="267"/>
      <c r="M218" s="268"/>
      <c r="N218" s="269"/>
      <c r="O218" s="269"/>
      <c r="P218" s="269"/>
      <c r="Q218" s="269"/>
      <c r="R218" s="269"/>
      <c r="S218" s="269"/>
      <c r="T218" s="270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71" t="s">
        <v>136</v>
      </c>
      <c r="AU218" s="271" t="s">
        <v>85</v>
      </c>
      <c r="AV218" s="15" t="s">
        <v>134</v>
      </c>
      <c r="AW218" s="15" t="s">
        <v>32</v>
      </c>
      <c r="AX218" s="15" t="s">
        <v>83</v>
      </c>
      <c r="AY218" s="271" t="s">
        <v>127</v>
      </c>
    </row>
    <row r="219" s="2" customFormat="1" ht="24.15" customHeight="1">
      <c r="A219" s="38"/>
      <c r="B219" s="39"/>
      <c r="C219" s="226" t="s">
        <v>257</v>
      </c>
      <c r="D219" s="226" t="s">
        <v>129</v>
      </c>
      <c r="E219" s="227" t="s">
        <v>403</v>
      </c>
      <c r="F219" s="228" t="s">
        <v>404</v>
      </c>
      <c r="G219" s="229" t="s">
        <v>132</v>
      </c>
      <c r="H219" s="230">
        <v>89</v>
      </c>
      <c r="I219" s="231"/>
      <c r="J219" s="232">
        <f>ROUND(I219*H219,2)</f>
        <v>0</v>
      </c>
      <c r="K219" s="228" t="s">
        <v>133</v>
      </c>
      <c r="L219" s="44"/>
      <c r="M219" s="233" t="s">
        <v>1</v>
      </c>
      <c r="N219" s="234" t="s">
        <v>41</v>
      </c>
      <c r="O219" s="91"/>
      <c r="P219" s="235">
        <f>O219*H219</f>
        <v>0</v>
      </c>
      <c r="Q219" s="235">
        <v>0</v>
      </c>
      <c r="R219" s="235">
        <f>Q219*H219</f>
        <v>0</v>
      </c>
      <c r="S219" s="235">
        <v>0</v>
      </c>
      <c r="T219" s="236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37" t="s">
        <v>134</v>
      </c>
      <c r="AT219" s="237" t="s">
        <v>129</v>
      </c>
      <c r="AU219" s="237" t="s">
        <v>85</v>
      </c>
      <c r="AY219" s="17" t="s">
        <v>127</v>
      </c>
      <c r="BE219" s="238">
        <f>IF(N219="základní",J219,0)</f>
        <v>0</v>
      </c>
      <c r="BF219" s="238">
        <f>IF(N219="snížená",J219,0)</f>
        <v>0</v>
      </c>
      <c r="BG219" s="238">
        <f>IF(N219="zákl. přenesená",J219,0)</f>
        <v>0</v>
      </c>
      <c r="BH219" s="238">
        <f>IF(N219="sníž. přenesená",J219,0)</f>
        <v>0</v>
      </c>
      <c r="BI219" s="238">
        <f>IF(N219="nulová",J219,0)</f>
        <v>0</v>
      </c>
      <c r="BJ219" s="17" t="s">
        <v>83</v>
      </c>
      <c r="BK219" s="238">
        <f>ROUND(I219*H219,2)</f>
        <v>0</v>
      </c>
      <c r="BL219" s="17" t="s">
        <v>134</v>
      </c>
      <c r="BM219" s="237" t="s">
        <v>407</v>
      </c>
    </row>
    <row r="220" s="13" customFormat="1">
      <c r="A220" s="13"/>
      <c r="B220" s="239"/>
      <c r="C220" s="240"/>
      <c r="D220" s="241" t="s">
        <v>136</v>
      </c>
      <c r="E220" s="242" t="s">
        <v>1</v>
      </c>
      <c r="F220" s="243" t="s">
        <v>408</v>
      </c>
      <c r="G220" s="240"/>
      <c r="H220" s="242" t="s">
        <v>1</v>
      </c>
      <c r="I220" s="244"/>
      <c r="J220" s="240"/>
      <c r="K220" s="240"/>
      <c r="L220" s="245"/>
      <c r="M220" s="246"/>
      <c r="N220" s="247"/>
      <c r="O220" s="247"/>
      <c r="P220" s="247"/>
      <c r="Q220" s="247"/>
      <c r="R220" s="247"/>
      <c r="S220" s="247"/>
      <c r="T220" s="248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9" t="s">
        <v>136</v>
      </c>
      <c r="AU220" s="249" t="s">
        <v>85</v>
      </c>
      <c r="AV220" s="13" t="s">
        <v>83</v>
      </c>
      <c r="AW220" s="13" t="s">
        <v>32</v>
      </c>
      <c r="AX220" s="13" t="s">
        <v>76</v>
      </c>
      <c r="AY220" s="249" t="s">
        <v>127</v>
      </c>
    </row>
    <row r="221" s="14" customFormat="1">
      <c r="A221" s="14"/>
      <c r="B221" s="250"/>
      <c r="C221" s="251"/>
      <c r="D221" s="241" t="s">
        <v>136</v>
      </c>
      <c r="E221" s="252" t="s">
        <v>1</v>
      </c>
      <c r="F221" s="253" t="s">
        <v>155</v>
      </c>
      <c r="G221" s="251"/>
      <c r="H221" s="254">
        <v>89</v>
      </c>
      <c r="I221" s="255"/>
      <c r="J221" s="251"/>
      <c r="K221" s="251"/>
      <c r="L221" s="256"/>
      <c r="M221" s="257"/>
      <c r="N221" s="258"/>
      <c r="O221" s="258"/>
      <c r="P221" s="258"/>
      <c r="Q221" s="258"/>
      <c r="R221" s="258"/>
      <c r="S221" s="258"/>
      <c r="T221" s="259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0" t="s">
        <v>136</v>
      </c>
      <c r="AU221" s="260" t="s">
        <v>85</v>
      </c>
      <c r="AV221" s="14" t="s">
        <v>85</v>
      </c>
      <c r="AW221" s="14" t="s">
        <v>32</v>
      </c>
      <c r="AX221" s="14" t="s">
        <v>76</v>
      </c>
      <c r="AY221" s="260" t="s">
        <v>127</v>
      </c>
    </row>
    <row r="222" s="15" customFormat="1">
      <c r="A222" s="15"/>
      <c r="B222" s="261"/>
      <c r="C222" s="262"/>
      <c r="D222" s="241" t="s">
        <v>136</v>
      </c>
      <c r="E222" s="263" t="s">
        <v>1</v>
      </c>
      <c r="F222" s="264" t="s">
        <v>139</v>
      </c>
      <c r="G222" s="262"/>
      <c r="H222" s="265">
        <v>89</v>
      </c>
      <c r="I222" s="266"/>
      <c r="J222" s="262"/>
      <c r="K222" s="262"/>
      <c r="L222" s="267"/>
      <c r="M222" s="268"/>
      <c r="N222" s="269"/>
      <c r="O222" s="269"/>
      <c r="P222" s="269"/>
      <c r="Q222" s="269"/>
      <c r="R222" s="269"/>
      <c r="S222" s="269"/>
      <c r="T222" s="270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71" t="s">
        <v>136</v>
      </c>
      <c r="AU222" s="271" t="s">
        <v>85</v>
      </c>
      <c r="AV222" s="15" t="s">
        <v>134</v>
      </c>
      <c r="AW222" s="15" t="s">
        <v>32</v>
      </c>
      <c r="AX222" s="15" t="s">
        <v>83</v>
      </c>
      <c r="AY222" s="271" t="s">
        <v>127</v>
      </c>
    </row>
    <row r="223" s="2" customFormat="1" ht="24.15" customHeight="1">
      <c r="A223" s="38"/>
      <c r="B223" s="39"/>
      <c r="C223" s="226" t="s">
        <v>261</v>
      </c>
      <c r="D223" s="226" t="s">
        <v>129</v>
      </c>
      <c r="E223" s="227" t="s">
        <v>409</v>
      </c>
      <c r="F223" s="228" t="s">
        <v>410</v>
      </c>
      <c r="G223" s="229" t="s">
        <v>132</v>
      </c>
      <c r="H223" s="230">
        <v>900</v>
      </c>
      <c r="I223" s="231"/>
      <c r="J223" s="232">
        <f>ROUND(I223*H223,2)</f>
        <v>0</v>
      </c>
      <c r="K223" s="228" t="s">
        <v>133</v>
      </c>
      <c r="L223" s="44"/>
      <c r="M223" s="233" t="s">
        <v>1</v>
      </c>
      <c r="N223" s="234" t="s">
        <v>41</v>
      </c>
      <c r="O223" s="91"/>
      <c r="P223" s="235">
        <f>O223*H223</f>
        <v>0</v>
      </c>
      <c r="Q223" s="235">
        <v>0</v>
      </c>
      <c r="R223" s="235">
        <f>Q223*H223</f>
        <v>0</v>
      </c>
      <c r="S223" s="235">
        <v>0</v>
      </c>
      <c r="T223" s="236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37" t="s">
        <v>134</v>
      </c>
      <c r="AT223" s="237" t="s">
        <v>129</v>
      </c>
      <c r="AU223" s="237" t="s">
        <v>85</v>
      </c>
      <c r="AY223" s="17" t="s">
        <v>127</v>
      </c>
      <c r="BE223" s="238">
        <f>IF(N223="základní",J223,0)</f>
        <v>0</v>
      </c>
      <c r="BF223" s="238">
        <f>IF(N223="snížená",J223,0)</f>
        <v>0</v>
      </c>
      <c r="BG223" s="238">
        <f>IF(N223="zákl. přenesená",J223,0)</f>
        <v>0</v>
      </c>
      <c r="BH223" s="238">
        <f>IF(N223="sníž. přenesená",J223,0)</f>
        <v>0</v>
      </c>
      <c r="BI223" s="238">
        <f>IF(N223="nulová",J223,0)</f>
        <v>0</v>
      </c>
      <c r="BJ223" s="17" t="s">
        <v>83</v>
      </c>
      <c r="BK223" s="238">
        <f>ROUND(I223*H223,2)</f>
        <v>0</v>
      </c>
      <c r="BL223" s="17" t="s">
        <v>134</v>
      </c>
      <c r="BM223" s="237" t="s">
        <v>411</v>
      </c>
    </row>
    <row r="224" s="13" customFormat="1">
      <c r="A224" s="13"/>
      <c r="B224" s="239"/>
      <c r="C224" s="240"/>
      <c r="D224" s="241" t="s">
        <v>136</v>
      </c>
      <c r="E224" s="242" t="s">
        <v>1</v>
      </c>
      <c r="F224" s="243" t="s">
        <v>412</v>
      </c>
      <c r="G224" s="240"/>
      <c r="H224" s="242" t="s">
        <v>1</v>
      </c>
      <c r="I224" s="244"/>
      <c r="J224" s="240"/>
      <c r="K224" s="240"/>
      <c r="L224" s="245"/>
      <c r="M224" s="246"/>
      <c r="N224" s="247"/>
      <c r="O224" s="247"/>
      <c r="P224" s="247"/>
      <c r="Q224" s="247"/>
      <c r="R224" s="247"/>
      <c r="S224" s="247"/>
      <c r="T224" s="248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9" t="s">
        <v>136</v>
      </c>
      <c r="AU224" s="249" t="s">
        <v>85</v>
      </c>
      <c r="AV224" s="13" t="s">
        <v>83</v>
      </c>
      <c r="AW224" s="13" t="s">
        <v>32</v>
      </c>
      <c r="AX224" s="13" t="s">
        <v>76</v>
      </c>
      <c r="AY224" s="249" t="s">
        <v>127</v>
      </c>
    </row>
    <row r="225" s="14" customFormat="1">
      <c r="A225" s="14"/>
      <c r="B225" s="250"/>
      <c r="C225" s="251"/>
      <c r="D225" s="241" t="s">
        <v>136</v>
      </c>
      <c r="E225" s="252" t="s">
        <v>1</v>
      </c>
      <c r="F225" s="253" t="s">
        <v>319</v>
      </c>
      <c r="G225" s="251"/>
      <c r="H225" s="254">
        <v>900</v>
      </c>
      <c r="I225" s="255"/>
      <c r="J225" s="251"/>
      <c r="K225" s="251"/>
      <c r="L225" s="256"/>
      <c r="M225" s="257"/>
      <c r="N225" s="258"/>
      <c r="O225" s="258"/>
      <c r="P225" s="258"/>
      <c r="Q225" s="258"/>
      <c r="R225" s="258"/>
      <c r="S225" s="258"/>
      <c r="T225" s="259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0" t="s">
        <v>136</v>
      </c>
      <c r="AU225" s="260" t="s">
        <v>85</v>
      </c>
      <c r="AV225" s="14" t="s">
        <v>85</v>
      </c>
      <c r="AW225" s="14" t="s">
        <v>32</v>
      </c>
      <c r="AX225" s="14" t="s">
        <v>76</v>
      </c>
      <c r="AY225" s="260" t="s">
        <v>127</v>
      </c>
    </row>
    <row r="226" s="15" customFormat="1">
      <c r="A226" s="15"/>
      <c r="B226" s="261"/>
      <c r="C226" s="262"/>
      <c r="D226" s="241" t="s">
        <v>136</v>
      </c>
      <c r="E226" s="263" t="s">
        <v>1</v>
      </c>
      <c r="F226" s="264" t="s">
        <v>139</v>
      </c>
      <c r="G226" s="262"/>
      <c r="H226" s="265">
        <v>900</v>
      </c>
      <c r="I226" s="266"/>
      <c r="J226" s="262"/>
      <c r="K226" s="262"/>
      <c r="L226" s="267"/>
      <c r="M226" s="268"/>
      <c r="N226" s="269"/>
      <c r="O226" s="269"/>
      <c r="P226" s="269"/>
      <c r="Q226" s="269"/>
      <c r="R226" s="269"/>
      <c r="S226" s="269"/>
      <c r="T226" s="270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71" t="s">
        <v>136</v>
      </c>
      <c r="AU226" s="271" t="s">
        <v>85</v>
      </c>
      <c r="AV226" s="15" t="s">
        <v>134</v>
      </c>
      <c r="AW226" s="15" t="s">
        <v>32</v>
      </c>
      <c r="AX226" s="15" t="s">
        <v>83</v>
      </c>
      <c r="AY226" s="271" t="s">
        <v>127</v>
      </c>
    </row>
    <row r="227" s="2" customFormat="1" ht="24.15" customHeight="1">
      <c r="A227" s="38"/>
      <c r="B227" s="39"/>
      <c r="C227" s="226" t="s">
        <v>267</v>
      </c>
      <c r="D227" s="226" t="s">
        <v>129</v>
      </c>
      <c r="E227" s="227" t="s">
        <v>409</v>
      </c>
      <c r="F227" s="228" t="s">
        <v>410</v>
      </c>
      <c r="G227" s="229" t="s">
        <v>132</v>
      </c>
      <c r="H227" s="230">
        <v>89</v>
      </c>
      <c r="I227" s="231"/>
      <c r="J227" s="232">
        <f>ROUND(I227*H227,2)</f>
        <v>0</v>
      </c>
      <c r="K227" s="228" t="s">
        <v>133</v>
      </c>
      <c r="L227" s="44"/>
      <c r="M227" s="233" t="s">
        <v>1</v>
      </c>
      <c r="N227" s="234" t="s">
        <v>41</v>
      </c>
      <c r="O227" s="91"/>
      <c r="P227" s="235">
        <f>O227*H227</f>
        <v>0</v>
      </c>
      <c r="Q227" s="235">
        <v>0</v>
      </c>
      <c r="R227" s="235">
        <f>Q227*H227</f>
        <v>0</v>
      </c>
      <c r="S227" s="235">
        <v>0</v>
      </c>
      <c r="T227" s="236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37" t="s">
        <v>134</v>
      </c>
      <c r="AT227" s="237" t="s">
        <v>129</v>
      </c>
      <c r="AU227" s="237" t="s">
        <v>85</v>
      </c>
      <c r="AY227" s="17" t="s">
        <v>127</v>
      </c>
      <c r="BE227" s="238">
        <f>IF(N227="základní",J227,0)</f>
        <v>0</v>
      </c>
      <c r="BF227" s="238">
        <f>IF(N227="snížená",J227,0)</f>
        <v>0</v>
      </c>
      <c r="BG227" s="238">
        <f>IF(N227="zákl. přenesená",J227,0)</f>
        <v>0</v>
      </c>
      <c r="BH227" s="238">
        <f>IF(N227="sníž. přenesená",J227,0)</f>
        <v>0</v>
      </c>
      <c r="BI227" s="238">
        <f>IF(N227="nulová",J227,0)</f>
        <v>0</v>
      </c>
      <c r="BJ227" s="17" t="s">
        <v>83</v>
      </c>
      <c r="BK227" s="238">
        <f>ROUND(I227*H227,2)</f>
        <v>0</v>
      </c>
      <c r="BL227" s="17" t="s">
        <v>134</v>
      </c>
      <c r="BM227" s="237" t="s">
        <v>413</v>
      </c>
    </row>
    <row r="228" s="13" customFormat="1">
      <c r="A228" s="13"/>
      <c r="B228" s="239"/>
      <c r="C228" s="240"/>
      <c r="D228" s="241" t="s">
        <v>136</v>
      </c>
      <c r="E228" s="242" t="s">
        <v>1</v>
      </c>
      <c r="F228" s="243" t="s">
        <v>414</v>
      </c>
      <c r="G228" s="240"/>
      <c r="H228" s="242" t="s">
        <v>1</v>
      </c>
      <c r="I228" s="244"/>
      <c r="J228" s="240"/>
      <c r="K228" s="240"/>
      <c r="L228" s="245"/>
      <c r="M228" s="246"/>
      <c r="N228" s="247"/>
      <c r="O228" s="247"/>
      <c r="P228" s="247"/>
      <c r="Q228" s="247"/>
      <c r="R228" s="247"/>
      <c r="S228" s="247"/>
      <c r="T228" s="248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9" t="s">
        <v>136</v>
      </c>
      <c r="AU228" s="249" t="s">
        <v>85</v>
      </c>
      <c r="AV228" s="13" t="s">
        <v>83</v>
      </c>
      <c r="AW228" s="13" t="s">
        <v>32</v>
      </c>
      <c r="AX228" s="13" t="s">
        <v>76</v>
      </c>
      <c r="AY228" s="249" t="s">
        <v>127</v>
      </c>
    </row>
    <row r="229" s="14" customFormat="1">
      <c r="A229" s="14"/>
      <c r="B229" s="250"/>
      <c r="C229" s="251"/>
      <c r="D229" s="241" t="s">
        <v>136</v>
      </c>
      <c r="E229" s="252" t="s">
        <v>1</v>
      </c>
      <c r="F229" s="253" t="s">
        <v>155</v>
      </c>
      <c r="G229" s="251"/>
      <c r="H229" s="254">
        <v>89</v>
      </c>
      <c r="I229" s="255"/>
      <c r="J229" s="251"/>
      <c r="K229" s="251"/>
      <c r="L229" s="256"/>
      <c r="M229" s="257"/>
      <c r="N229" s="258"/>
      <c r="O229" s="258"/>
      <c r="P229" s="258"/>
      <c r="Q229" s="258"/>
      <c r="R229" s="258"/>
      <c r="S229" s="258"/>
      <c r="T229" s="259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0" t="s">
        <v>136</v>
      </c>
      <c r="AU229" s="260" t="s">
        <v>85</v>
      </c>
      <c r="AV229" s="14" t="s">
        <v>85</v>
      </c>
      <c r="AW229" s="14" t="s">
        <v>32</v>
      </c>
      <c r="AX229" s="14" t="s">
        <v>76</v>
      </c>
      <c r="AY229" s="260" t="s">
        <v>127</v>
      </c>
    </row>
    <row r="230" s="15" customFormat="1">
      <c r="A230" s="15"/>
      <c r="B230" s="261"/>
      <c r="C230" s="262"/>
      <c r="D230" s="241" t="s">
        <v>136</v>
      </c>
      <c r="E230" s="263" t="s">
        <v>1</v>
      </c>
      <c r="F230" s="264" t="s">
        <v>139</v>
      </c>
      <c r="G230" s="262"/>
      <c r="H230" s="265">
        <v>89</v>
      </c>
      <c r="I230" s="266"/>
      <c r="J230" s="262"/>
      <c r="K230" s="262"/>
      <c r="L230" s="267"/>
      <c r="M230" s="268"/>
      <c r="N230" s="269"/>
      <c r="O230" s="269"/>
      <c r="P230" s="269"/>
      <c r="Q230" s="269"/>
      <c r="R230" s="269"/>
      <c r="S230" s="269"/>
      <c r="T230" s="270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71" t="s">
        <v>136</v>
      </c>
      <c r="AU230" s="271" t="s">
        <v>85</v>
      </c>
      <c r="AV230" s="15" t="s">
        <v>134</v>
      </c>
      <c r="AW230" s="15" t="s">
        <v>32</v>
      </c>
      <c r="AX230" s="15" t="s">
        <v>83</v>
      </c>
      <c r="AY230" s="271" t="s">
        <v>127</v>
      </c>
    </row>
    <row r="231" s="2" customFormat="1" ht="21.75" customHeight="1">
      <c r="A231" s="38"/>
      <c r="B231" s="39"/>
      <c r="C231" s="226" t="s">
        <v>271</v>
      </c>
      <c r="D231" s="226" t="s">
        <v>129</v>
      </c>
      <c r="E231" s="227" t="s">
        <v>415</v>
      </c>
      <c r="F231" s="228" t="s">
        <v>416</v>
      </c>
      <c r="G231" s="229" t="s">
        <v>132</v>
      </c>
      <c r="H231" s="230">
        <v>105</v>
      </c>
      <c r="I231" s="231"/>
      <c r="J231" s="232">
        <f>ROUND(I231*H231,2)</f>
        <v>0</v>
      </c>
      <c r="K231" s="228" t="s">
        <v>133</v>
      </c>
      <c r="L231" s="44"/>
      <c r="M231" s="233" t="s">
        <v>1</v>
      </c>
      <c r="N231" s="234" t="s">
        <v>41</v>
      </c>
      <c r="O231" s="91"/>
      <c r="P231" s="235">
        <f>O231*H231</f>
        <v>0</v>
      </c>
      <c r="Q231" s="235">
        <v>0</v>
      </c>
      <c r="R231" s="235">
        <f>Q231*H231</f>
        <v>0</v>
      </c>
      <c r="S231" s="235">
        <v>0</v>
      </c>
      <c r="T231" s="236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7" t="s">
        <v>134</v>
      </c>
      <c r="AT231" s="237" t="s">
        <v>129</v>
      </c>
      <c r="AU231" s="237" t="s">
        <v>85</v>
      </c>
      <c r="AY231" s="17" t="s">
        <v>127</v>
      </c>
      <c r="BE231" s="238">
        <f>IF(N231="základní",J231,0)</f>
        <v>0</v>
      </c>
      <c r="BF231" s="238">
        <f>IF(N231="snížená",J231,0)</f>
        <v>0</v>
      </c>
      <c r="BG231" s="238">
        <f>IF(N231="zákl. přenesená",J231,0)</f>
        <v>0</v>
      </c>
      <c r="BH231" s="238">
        <f>IF(N231="sníž. přenesená",J231,0)</f>
        <v>0</v>
      </c>
      <c r="BI231" s="238">
        <f>IF(N231="nulová",J231,0)</f>
        <v>0</v>
      </c>
      <c r="BJ231" s="17" t="s">
        <v>83</v>
      </c>
      <c r="BK231" s="238">
        <f>ROUND(I231*H231,2)</f>
        <v>0</v>
      </c>
      <c r="BL231" s="17" t="s">
        <v>134</v>
      </c>
      <c r="BM231" s="237" t="s">
        <v>417</v>
      </c>
    </row>
    <row r="232" s="13" customFormat="1">
      <c r="A232" s="13"/>
      <c r="B232" s="239"/>
      <c r="C232" s="240"/>
      <c r="D232" s="241" t="s">
        <v>136</v>
      </c>
      <c r="E232" s="242" t="s">
        <v>1</v>
      </c>
      <c r="F232" s="243" t="s">
        <v>418</v>
      </c>
      <c r="G232" s="240"/>
      <c r="H232" s="242" t="s">
        <v>1</v>
      </c>
      <c r="I232" s="244"/>
      <c r="J232" s="240"/>
      <c r="K232" s="240"/>
      <c r="L232" s="245"/>
      <c r="M232" s="246"/>
      <c r="N232" s="247"/>
      <c r="O232" s="247"/>
      <c r="P232" s="247"/>
      <c r="Q232" s="247"/>
      <c r="R232" s="247"/>
      <c r="S232" s="247"/>
      <c r="T232" s="248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9" t="s">
        <v>136</v>
      </c>
      <c r="AU232" s="249" t="s">
        <v>85</v>
      </c>
      <c r="AV232" s="13" t="s">
        <v>83</v>
      </c>
      <c r="AW232" s="13" t="s">
        <v>32</v>
      </c>
      <c r="AX232" s="13" t="s">
        <v>76</v>
      </c>
      <c r="AY232" s="249" t="s">
        <v>127</v>
      </c>
    </row>
    <row r="233" s="14" customFormat="1">
      <c r="A233" s="14"/>
      <c r="B233" s="250"/>
      <c r="C233" s="251"/>
      <c r="D233" s="241" t="s">
        <v>136</v>
      </c>
      <c r="E233" s="252" t="s">
        <v>1</v>
      </c>
      <c r="F233" s="253" t="s">
        <v>150</v>
      </c>
      <c r="G233" s="251"/>
      <c r="H233" s="254">
        <v>105</v>
      </c>
      <c r="I233" s="255"/>
      <c r="J233" s="251"/>
      <c r="K233" s="251"/>
      <c r="L233" s="256"/>
      <c r="M233" s="257"/>
      <c r="N233" s="258"/>
      <c r="O233" s="258"/>
      <c r="P233" s="258"/>
      <c r="Q233" s="258"/>
      <c r="R233" s="258"/>
      <c r="S233" s="258"/>
      <c r="T233" s="259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0" t="s">
        <v>136</v>
      </c>
      <c r="AU233" s="260" t="s">
        <v>85</v>
      </c>
      <c r="AV233" s="14" t="s">
        <v>85</v>
      </c>
      <c r="AW233" s="14" t="s">
        <v>32</v>
      </c>
      <c r="AX233" s="14" t="s">
        <v>76</v>
      </c>
      <c r="AY233" s="260" t="s">
        <v>127</v>
      </c>
    </row>
    <row r="234" s="15" customFormat="1">
      <c r="A234" s="15"/>
      <c r="B234" s="261"/>
      <c r="C234" s="262"/>
      <c r="D234" s="241" t="s">
        <v>136</v>
      </c>
      <c r="E234" s="263" t="s">
        <v>1</v>
      </c>
      <c r="F234" s="264" t="s">
        <v>139</v>
      </c>
      <c r="G234" s="262"/>
      <c r="H234" s="265">
        <v>105</v>
      </c>
      <c r="I234" s="266"/>
      <c r="J234" s="262"/>
      <c r="K234" s="262"/>
      <c r="L234" s="267"/>
      <c r="M234" s="268"/>
      <c r="N234" s="269"/>
      <c r="O234" s="269"/>
      <c r="P234" s="269"/>
      <c r="Q234" s="269"/>
      <c r="R234" s="269"/>
      <c r="S234" s="269"/>
      <c r="T234" s="270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T234" s="271" t="s">
        <v>136</v>
      </c>
      <c r="AU234" s="271" t="s">
        <v>85</v>
      </c>
      <c r="AV234" s="15" t="s">
        <v>134</v>
      </c>
      <c r="AW234" s="15" t="s">
        <v>32</v>
      </c>
      <c r="AX234" s="15" t="s">
        <v>83</v>
      </c>
      <c r="AY234" s="271" t="s">
        <v>127</v>
      </c>
    </row>
    <row r="235" s="12" customFormat="1" ht="22.8" customHeight="1">
      <c r="A235" s="12"/>
      <c r="B235" s="210"/>
      <c r="C235" s="211"/>
      <c r="D235" s="212" t="s">
        <v>75</v>
      </c>
      <c r="E235" s="224" t="s">
        <v>178</v>
      </c>
      <c r="F235" s="224" t="s">
        <v>216</v>
      </c>
      <c r="G235" s="211"/>
      <c r="H235" s="211"/>
      <c r="I235" s="214"/>
      <c r="J235" s="225">
        <f>BK235</f>
        <v>0</v>
      </c>
      <c r="K235" s="211"/>
      <c r="L235" s="216"/>
      <c r="M235" s="217"/>
      <c r="N235" s="218"/>
      <c r="O235" s="218"/>
      <c r="P235" s="219">
        <f>SUM(P236:P283)</f>
        <v>0</v>
      </c>
      <c r="Q235" s="218"/>
      <c r="R235" s="219">
        <f>SUM(R236:R283)</f>
        <v>0.21498</v>
      </c>
      <c r="S235" s="218"/>
      <c r="T235" s="220">
        <f>SUM(T236:T283)</f>
        <v>59.795500000000004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21" t="s">
        <v>83</v>
      </c>
      <c r="AT235" s="222" t="s">
        <v>75</v>
      </c>
      <c r="AU235" s="222" t="s">
        <v>83</v>
      </c>
      <c r="AY235" s="221" t="s">
        <v>127</v>
      </c>
      <c r="BK235" s="223">
        <f>SUM(BK236:BK283)</f>
        <v>0</v>
      </c>
    </row>
    <row r="236" s="2" customFormat="1" ht="24.15" customHeight="1">
      <c r="A236" s="38"/>
      <c r="B236" s="39"/>
      <c r="C236" s="226" t="s">
        <v>177</v>
      </c>
      <c r="D236" s="226" t="s">
        <v>129</v>
      </c>
      <c r="E236" s="227" t="s">
        <v>419</v>
      </c>
      <c r="F236" s="228" t="s">
        <v>420</v>
      </c>
      <c r="G236" s="229" t="s">
        <v>220</v>
      </c>
      <c r="H236" s="230">
        <v>477</v>
      </c>
      <c r="I236" s="231"/>
      <c r="J236" s="232">
        <f>ROUND(I236*H236,2)</f>
        <v>0</v>
      </c>
      <c r="K236" s="228" t="s">
        <v>133</v>
      </c>
      <c r="L236" s="44"/>
      <c r="M236" s="233" t="s">
        <v>1</v>
      </c>
      <c r="N236" s="234" t="s">
        <v>41</v>
      </c>
      <c r="O236" s="91"/>
      <c r="P236" s="235">
        <f>O236*H236</f>
        <v>0</v>
      </c>
      <c r="Q236" s="235">
        <v>0.00010000000000000001</v>
      </c>
      <c r="R236" s="235">
        <f>Q236*H236</f>
        <v>0.047699999999999999</v>
      </c>
      <c r="S236" s="235">
        <v>0</v>
      </c>
      <c r="T236" s="236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37" t="s">
        <v>134</v>
      </c>
      <c r="AT236" s="237" t="s">
        <v>129</v>
      </c>
      <c r="AU236" s="237" t="s">
        <v>85</v>
      </c>
      <c r="AY236" s="17" t="s">
        <v>127</v>
      </c>
      <c r="BE236" s="238">
        <f>IF(N236="základní",J236,0)</f>
        <v>0</v>
      </c>
      <c r="BF236" s="238">
        <f>IF(N236="snížená",J236,0)</f>
        <v>0</v>
      </c>
      <c r="BG236" s="238">
        <f>IF(N236="zákl. přenesená",J236,0)</f>
        <v>0</v>
      </c>
      <c r="BH236" s="238">
        <f>IF(N236="sníž. přenesená",J236,0)</f>
        <v>0</v>
      </c>
      <c r="BI236" s="238">
        <f>IF(N236="nulová",J236,0)</f>
        <v>0</v>
      </c>
      <c r="BJ236" s="17" t="s">
        <v>83</v>
      </c>
      <c r="BK236" s="238">
        <f>ROUND(I236*H236,2)</f>
        <v>0</v>
      </c>
      <c r="BL236" s="17" t="s">
        <v>134</v>
      </c>
      <c r="BM236" s="237" t="s">
        <v>421</v>
      </c>
    </row>
    <row r="237" s="13" customFormat="1">
      <c r="A237" s="13"/>
      <c r="B237" s="239"/>
      <c r="C237" s="240"/>
      <c r="D237" s="241" t="s">
        <v>136</v>
      </c>
      <c r="E237" s="242" t="s">
        <v>1</v>
      </c>
      <c r="F237" s="243" t="s">
        <v>422</v>
      </c>
      <c r="G237" s="240"/>
      <c r="H237" s="242" t="s">
        <v>1</v>
      </c>
      <c r="I237" s="244"/>
      <c r="J237" s="240"/>
      <c r="K237" s="240"/>
      <c r="L237" s="245"/>
      <c r="M237" s="246"/>
      <c r="N237" s="247"/>
      <c r="O237" s="247"/>
      <c r="P237" s="247"/>
      <c r="Q237" s="247"/>
      <c r="R237" s="247"/>
      <c r="S237" s="247"/>
      <c r="T237" s="248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9" t="s">
        <v>136</v>
      </c>
      <c r="AU237" s="249" t="s">
        <v>85</v>
      </c>
      <c r="AV237" s="13" t="s">
        <v>83</v>
      </c>
      <c r="AW237" s="13" t="s">
        <v>32</v>
      </c>
      <c r="AX237" s="13" t="s">
        <v>76</v>
      </c>
      <c r="AY237" s="249" t="s">
        <v>127</v>
      </c>
    </row>
    <row r="238" s="14" customFormat="1">
      <c r="A238" s="14"/>
      <c r="B238" s="250"/>
      <c r="C238" s="251"/>
      <c r="D238" s="241" t="s">
        <v>136</v>
      </c>
      <c r="E238" s="252" t="s">
        <v>1</v>
      </c>
      <c r="F238" s="253" t="s">
        <v>423</v>
      </c>
      <c r="G238" s="251"/>
      <c r="H238" s="254">
        <v>477</v>
      </c>
      <c r="I238" s="255"/>
      <c r="J238" s="251"/>
      <c r="K238" s="251"/>
      <c r="L238" s="256"/>
      <c r="M238" s="257"/>
      <c r="N238" s="258"/>
      <c r="O238" s="258"/>
      <c r="P238" s="258"/>
      <c r="Q238" s="258"/>
      <c r="R238" s="258"/>
      <c r="S238" s="258"/>
      <c r="T238" s="259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0" t="s">
        <v>136</v>
      </c>
      <c r="AU238" s="260" t="s">
        <v>85</v>
      </c>
      <c r="AV238" s="14" t="s">
        <v>85</v>
      </c>
      <c r="AW238" s="14" t="s">
        <v>32</v>
      </c>
      <c r="AX238" s="14" t="s">
        <v>76</v>
      </c>
      <c r="AY238" s="260" t="s">
        <v>127</v>
      </c>
    </row>
    <row r="239" s="15" customFormat="1">
      <c r="A239" s="15"/>
      <c r="B239" s="261"/>
      <c r="C239" s="262"/>
      <c r="D239" s="241" t="s">
        <v>136</v>
      </c>
      <c r="E239" s="263" t="s">
        <v>1</v>
      </c>
      <c r="F239" s="264" t="s">
        <v>139</v>
      </c>
      <c r="G239" s="262"/>
      <c r="H239" s="265">
        <v>477</v>
      </c>
      <c r="I239" s="266"/>
      <c r="J239" s="262"/>
      <c r="K239" s="262"/>
      <c r="L239" s="267"/>
      <c r="M239" s="268"/>
      <c r="N239" s="269"/>
      <c r="O239" s="269"/>
      <c r="P239" s="269"/>
      <c r="Q239" s="269"/>
      <c r="R239" s="269"/>
      <c r="S239" s="269"/>
      <c r="T239" s="270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71" t="s">
        <v>136</v>
      </c>
      <c r="AU239" s="271" t="s">
        <v>85</v>
      </c>
      <c r="AV239" s="15" t="s">
        <v>134</v>
      </c>
      <c r="AW239" s="15" t="s">
        <v>32</v>
      </c>
      <c r="AX239" s="15" t="s">
        <v>83</v>
      </c>
      <c r="AY239" s="271" t="s">
        <v>127</v>
      </c>
    </row>
    <row r="240" s="2" customFormat="1" ht="16.5" customHeight="1">
      <c r="A240" s="38"/>
      <c r="B240" s="39"/>
      <c r="C240" s="226" t="s">
        <v>184</v>
      </c>
      <c r="D240" s="226" t="s">
        <v>129</v>
      </c>
      <c r="E240" s="227" t="s">
        <v>424</v>
      </c>
      <c r="F240" s="228" t="s">
        <v>425</v>
      </c>
      <c r="G240" s="229" t="s">
        <v>220</v>
      </c>
      <c r="H240" s="230">
        <v>477</v>
      </c>
      <c r="I240" s="231"/>
      <c r="J240" s="232">
        <f>ROUND(I240*H240,2)</f>
        <v>0</v>
      </c>
      <c r="K240" s="228" t="s">
        <v>133</v>
      </c>
      <c r="L240" s="44"/>
      <c r="M240" s="233" t="s">
        <v>1</v>
      </c>
      <c r="N240" s="234" t="s">
        <v>41</v>
      </c>
      <c r="O240" s="91"/>
      <c r="P240" s="235">
        <f>O240*H240</f>
        <v>0</v>
      </c>
      <c r="Q240" s="235">
        <v>0</v>
      </c>
      <c r="R240" s="235">
        <f>Q240*H240</f>
        <v>0</v>
      </c>
      <c r="S240" s="235">
        <v>0</v>
      </c>
      <c r="T240" s="236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37" t="s">
        <v>134</v>
      </c>
      <c r="AT240" s="237" t="s">
        <v>129</v>
      </c>
      <c r="AU240" s="237" t="s">
        <v>85</v>
      </c>
      <c r="AY240" s="17" t="s">
        <v>127</v>
      </c>
      <c r="BE240" s="238">
        <f>IF(N240="základní",J240,0)</f>
        <v>0</v>
      </c>
      <c r="BF240" s="238">
        <f>IF(N240="snížená",J240,0)</f>
        <v>0</v>
      </c>
      <c r="BG240" s="238">
        <f>IF(N240="zákl. přenesená",J240,0)</f>
        <v>0</v>
      </c>
      <c r="BH240" s="238">
        <f>IF(N240="sníž. přenesená",J240,0)</f>
        <v>0</v>
      </c>
      <c r="BI240" s="238">
        <f>IF(N240="nulová",J240,0)</f>
        <v>0</v>
      </c>
      <c r="BJ240" s="17" t="s">
        <v>83</v>
      </c>
      <c r="BK240" s="238">
        <f>ROUND(I240*H240,2)</f>
        <v>0</v>
      </c>
      <c r="BL240" s="17" t="s">
        <v>134</v>
      </c>
      <c r="BM240" s="237" t="s">
        <v>426</v>
      </c>
    </row>
    <row r="241" s="13" customFormat="1">
      <c r="A241" s="13"/>
      <c r="B241" s="239"/>
      <c r="C241" s="240"/>
      <c r="D241" s="241" t="s">
        <v>136</v>
      </c>
      <c r="E241" s="242" t="s">
        <v>1</v>
      </c>
      <c r="F241" s="243" t="s">
        <v>427</v>
      </c>
      <c r="G241" s="240"/>
      <c r="H241" s="242" t="s">
        <v>1</v>
      </c>
      <c r="I241" s="244"/>
      <c r="J241" s="240"/>
      <c r="K241" s="240"/>
      <c r="L241" s="245"/>
      <c r="M241" s="246"/>
      <c r="N241" s="247"/>
      <c r="O241" s="247"/>
      <c r="P241" s="247"/>
      <c r="Q241" s="247"/>
      <c r="R241" s="247"/>
      <c r="S241" s="247"/>
      <c r="T241" s="248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9" t="s">
        <v>136</v>
      </c>
      <c r="AU241" s="249" t="s">
        <v>85</v>
      </c>
      <c r="AV241" s="13" t="s">
        <v>83</v>
      </c>
      <c r="AW241" s="13" t="s">
        <v>32</v>
      </c>
      <c r="AX241" s="13" t="s">
        <v>76</v>
      </c>
      <c r="AY241" s="249" t="s">
        <v>127</v>
      </c>
    </row>
    <row r="242" s="14" customFormat="1">
      <c r="A242" s="14"/>
      <c r="B242" s="250"/>
      <c r="C242" s="251"/>
      <c r="D242" s="241" t="s">
        <v>136</v>
      </c>
      <c r="E242" s="252" t="s">
        <v>1</v>
      </c>
      <c r="F242" s="253" t="s">
        <v>423</v>
      </c>
      <c r="G242" s="251"/>
      <c r="H242" s="254">
        <v>477</v>
      </c>
      <c r="I242" s="255"/>
      <c r="J242" s="251"/>
      <c r="K242" s="251"/>
      <c r="L242" s="256"/>
      <c r="M242" s="257"/>
      <c r="N242" s="258"/>
      <c r="O242" s="258"/>
      <c r="P242" s="258"/>
      <c r="Q242" s="258"/>
      <c r="R242" s="258"/>
      <c r="S242" s="258"/>
      <c r="T242" s="259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0" t="s">
        <v>136</v>
      </c>
      <c r="AU242" s="260" t="s">
        <v>85</v>
      </c>
      <c r="AV242" s="14" t="s">
        <v>85</v>
      </c>
      <c r="AW242" s="14" t="s">
        <v>32</v>
      </c>
      <c r="AX242" s="14" t="s">
        <v>76</v>
      </c>
      <c r="AY242" s="260" t="s">
        <v>127</v>
      </c>
    </row>
    <row r="243" s="15" customFormat="1">
      <c r="A243" s="15"/>
      <c r="B243" s="261"/>
      <c r="C243" s="262"/>
      <c r="D243" s="241" t="s">
        <v>136</v>
      </c>
      <c r="E243" s="263" t="s">
        <v>1</v>
      </c>
      <c r="F243" s="264" t="s">
        <v>139</v>
      </c>
      <c r="G243" s="262"/>
      <c r="H243" s="265">
        <v>477</v>
      </c>
      <c r="I243" s="266"/>
      <c r="J243" s="262"/>
      <c r="K243" s="262"/>
      <c r="L243" s="267"/>
      <c r="M243" s="268"/>
      <c r="N243" s="269"/>
      <c r="O243" s="269"/>
      <c r="P243" s="269"/>
      <c r="Q243" s="269"/>
      <c r="R243" s="269"/>
      <c r="S243" s="269"/>
      <c r="T243" s="270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71" t="s">
        <v>136</v>
      </c>
      <c r="AU243" s="271" t="s">
        <v>85</v>
      </c>
      <c r="AV243" s="15" t="s">
        <v>134</v>
      </c>
      <c r="AW243" s="15" t="s">
        <v>32</v>
      </c>
      <c r="AX243" s="15" t="s">
        <v>83</v>
      </c>
      <c r="AY243" s="271" t="s">
        <v>127</v>
      </c>
    </row>
    <row r="244" s="2" customFormat="1" ht="24.15" customHeight="1">
      <c r="A244" s="38"/>
      <c r="B244" s="39"/>
      <c r="C244" s="226" t="s">
        <v>282</v>
      </c>
      <c r="D244" s="226" t="s">
        <v>129</v>
      </c>
      <c r="E244" s="227" t="s">
        <v>428</v>
      </c>
      <c r="F244" s="228" t="s">
        <v>429</v>
      </c>
      <c r="G244" s="229" t="s">
        <v>220</v>
      </c>
      <c r="H244" s="230">
        <v>492</v>
      </c>
      <c r="I244" s="231"/>
      <c r="J244" s="232">
        <f>ROUND(I244*H244,2)</f>
        <v>0</v>
      </c>
      <c r="K244" s="228" t="s">
        <v>133</v>
      </c>
      <c r="L244" s="44"/>
      <c r="M244" s="233" t="s">
        <v>1</v>
      </c>
      <c r="N244" s="234" t="s">
        <v>41</v>
      </c>
      <c r="O244" s="91"/>
      <c r="P244" s="235">
        <f>O244*H244</f>
        <v>0</v>
      </c>
      <c r="Q244" s="235">
        <v>0.00034000000000000002</v>
      </c>
      <c r="R244" s="235">
        <f>Q244*H244</f>
        <v>0.16728000000000001</v>
      </c>
      <c r="S244" s="235">
        <v>0</v>
      </c>
      <c r="T244" s="236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37" t="s">
        <v>134</v>
      </c>
      <c r="AT244" s="237" t="s">
        <v>129</v>
      </c>
      <c r="AU244" s="237" t="s">
        <v>85</v>
      </c>
      <c r="AY244" s="17" t="s">
        <v>127</v>
      </c>
      <c r="BE244" s="238">
        <f>IF(N244="základní",J244,0)</f>
        <v>0</v>
      </c>
      <c r="BF244" s="238">
        <f>IF(N244="snížená",J244,0)</f>
        <v>0</v>
      </c>
      <c r="BG244" s="238">
        <f>IF(N244="zákl. přenesená",J244,0)</f>
        <v>0</v>
      </c>
      <c r="BH244" s="238">
        <f>IF(N244="sníž. přenesená",J244,0)</f>
        <v>0</v>
      </c>
      <c r="BI244" s="238">
        <f>IF(N244="nulová",J244,0)</f>
        <v>0</v>
      </c>
      <c r="BJ244" s="17" t="s">
        <v>83</v>
      </c>
      <c r="BK244" s="238">
        <f>ROUND(I244*H244,2)</f>
        <v>0</v>
      </c>
      <c r="BL244" s="17" t="s">
        <v>134</v>
      </c>
      <c r="BM244" s="237" t="s">
        <v>430</v>
      </c>
    </row>
    <row r="245" s="13" customFormat="1">
      <c r="A245" s="13"/>
      <c r="B245" s="239"/>
      <c r="C245" s="240"/>
      <c r="D245" s="241" t="s">
        <v>136</v>
      </c>
      <c r="E245" s="242" t="s">
        <v>1</v>
      </c>
      <c r="F245" s="243" t="s">
        <v>431</v>
      </c>
      <c r="G245" s="240"/>
      <c r="H245" s="242" t="s">
        <v>1</v>
      </c>
      <c r="I245" s="244"/>
      <c r="J245" s="240"/>
      <c r="K245" s="240"/>
      <c r="L245" s="245"/>
      <c r="M245" s="246"/>
      <c r="N245" s="247"/>
      <c r="O245" s="247"/>
      <c r="P245" s="247"/>
      <c r="Q245" s="247"/>
      <c r="R245" s="247"/>
      <c r="S245" s="247"/>
      <c r="T245" s="248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9" t="s">
        <v>136</v>
      </c>
      <c r="AU245" s="249" t="s">
        <v>85</v>
      </c>
      <c r="AV245" s="13" t="s">
        <v>83</v>
      </c>
      <c r="AW245" s="13" t="s">
        <v>32</v>
      </c>
      <c r="AX245" s="13" t="s">
        <v>76</v>
      </c>
      <c r="AY245" s="249" t="s">
        <v>127</v>
      </c>
    </row>
    <row r="246" s="14" customFormat="1">
      <c r="A246" s="14"/>
      <c r="B246" s="250"/>
      <c r="C246" s="251"/>
      <c r="D246" s="241" t="s">
        <v>136</v>
      </c>
      <c r="E246" s="252" t="s">
        <v>1</v>
      </c>
      <c r="F246" s="253" t="s">
        <v>235</v>
      </c>
      <c r="G246" s="251"/>
      <c r="H246" s="254">
        <v>492</v>
      </c>
      <c r="I246" s="255"/>
      <c r="J246" s="251"/>
      <c r="K246" s="251"/>
      <c r="L246" s="256"/>
      <c r="M246" s="257"/>
      <c r="N246" s="258"/>
      <c r="O246" s="258"/>
      <c r="P246" s="258"/>
      <c r="Q246" s="258"/>
      <c r="R246" s="258"/>
      <c r="S246" s="258"/>
      <c r="T246" s="259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0" t="s">
        <v>136</v>
      </c>
      <c r="AU246" s="260" t="s">
        <v>85</v>
      </c>
      <c r="AV246" s="14" t="s">
        <v>85</v>
      </c>
      <c r="AW246" s="14" t="s">
        <v>32</v>
      </c>
      <c r="AX246" s="14" t="s">
        <v>76</v>
      </c>
      <c r="AY246" s="260" t="s">
        <v>127</v>
      </c>
    </row>
    <row r="247" s="15" customFormat="1">
      <c r="A247" s="15"/>
      <c r="B247" s="261"/>
      <c r="C247" s="262"/>
      <c r="D247" s="241" t="s">
        <v>136</v>
      </c>
      <c r="E247" s="263" t="s">
        <v>1</v>
      </c>
      <c r="F247" s="264" t="s">
        <v>139</v>
      </c>
      <c r="G247" s="262"/>
      <c r="H247" s="265">
        <v>492</v>
      </c>
      <c r="I247" s="266"/>
      <c r="J247" s="262"/>
      <c r="K247" s="262"/>
      <c r="L247" s="267"/>
      <c r="M247" s="268"/>
      <c r="N247" s="269"/>
      <c r="O247" s="269"/>
      <c r="P247" s="269"/>
      <c r="Q247" s="269"/>
      <c r="R247" s="269"/>
      <c r="S247" s="269"/>
      <c r="T247" s="270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71" t="s">
        <v>136</v>
      </c>
      <c r="AU247" s="271" t="s">
        <v>85</v>
      </c>
      <c r="AV247" s="15" t="s">
        <v>134</v>
      </c>
      <c r="AW247" s="15" t="s">
        <v>32</v>
      </c>
      <c r="AX247" s="15" t="s">
        <v>83</v>
      </c>
      <c r="AY247" s="271" t="s">
        <v>127</v>
      </c>
    </row>
    <row r="248" s="2" customFormat="1" ht="24.15" customHeight="1">
      <c r="A248" s="38"/>
      <c r="B248" s="39"/>
      <c r="C248" s="226" t="s">
        <v>287</v>
      </c>
      <c r="D248" s="226" t="s">
        <v>129</v>
      </c>
      <c r="E248" s="227" t="s">
        <v>432</v>
      </c>
      <c r="F248" s="228" t="s">
        <v>433</v>
      </c>
      <c r="G248" s="229" t="s">
        <v>220</v>
      </c>
      <c r="H248" s="230">
        <v>360</v>
      </c>
      <c r="I248" s="231"/>
      <c r="J248" s="232">
        <f>ROUND(I248*H248,2)</f>
        <v>0</v>
      </c>
      <c r="K248" s="228" t="s">
        <v>133</v>
      </c>
      <c r="L248" s="44"/>
      <c r="M248" s="233" t="s">
        <v>1</v>
      </c>
      <c r="N248" s="234" t="s">
        <v>41</v>
      </c>
      <c r="O248" s="91"/>
      <c r="P248" s="235">
        <f>O248*H248</f>
        <v>0</v>
      </c>
      <c r="Q248" s="235">
        <v>0</v>
      </c>
      <c r="R248" s="235">
        <f>Q248*H248</f>
        <v>0</v>
      </c>
      <c r="S248" s="235">
        <v>0</v>
      </c>
      <c r="T248" s="236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37" t="s">
        <v>134</v>
      </c>
      <c r="AT248" s="237" t="s">
        <v>129</v>
      </c>
      <c r="AU248" s="237" t="s">
        <v>85</v>
      </c>
      <c r="AY248" s="17" t="s">
        <v>127</v>
      </c>
      <c r="BE248" s="238">
        <f>IF(N248="základní",J248,0)</f>
        <v>0</v>
      </c>
      <c r="BF248" s="238">
        <f>IF(N248="snížená",J248,0)</f>
        <v>0</v>
      </c>
      <c r="BG248" s="238">
        <f>IF(N248="zákl. přenesená",J248,0)</f>
        <v>0</v>
      </c>
      <c r="BH248" s="238">
        <f>IF(N248="sníž. přenesená",J248,0)</f>
        <v>0</v>
      </c>
      <c r="BI248" s="238">
        <f>IF(N248="nulová",J248,0)</f>
        <v>0</v>
      </c>
      <c r="BJ248" s="17" t="s">
        <v>83</v>
      </c>
      <c r="BK248" s="238">
        <f>ROUND(I248*H248,2)</f>
        <v>0</v>
      </c>
      <c r="BL248" s="17" t="s">
        <v>134</v>
      </c>
      <c r="BM248" s="237" t="s">
        <v>434</v>
      </c>
    </row>
    <row r="249" s="13" customFormat="1">
      <c r="A249" s="13"/>
      <c r="B249" s="239"/>
      <c r="C249" s="240"/>
      <c r="D249" s="241" t="s">
        <v>136</v>
      </c>
      <c r="E249" s="242" t="s">
        <v>1</v>
      </c>
      <c r="F249" s="243" t="s">
        <v>435</v>
      </c>
      <c r="G249" s="240"/>
      <c r="H249" s="242" t="s">
        <v>1</v>
      </c>
      <c r="I249" s="244"/>
      <c r="J249" s="240"/>
      <c r="K249" s="240"/>
      <c r="L249" s="245"/>
      <c r="M249" s="246"/>
      <c r="N249" s="247"/>
      <c r="O249" s="247"/>
      <c r="P249" s="247"/>
      <c r="Q249" s="247"/>
      <c r="R249" s="247"/>
      <c r="S249" s="247"/>
      <c r="T249" s="248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9" t="s">
        <v>136</v>
      </c>
      <c r="AU249" s="249" t="s">
        <v>85</v>
      </c>
      <c r="AV249" s="13" t="s">
        <v>83</v>
      </c>
      <c r="AW249" s="13" t="s">
        <v>32</v>
      </c>
      <c r="AX249" s="13" t="s">
        <v>76</v>
      </c>
      <c r="AY249" s="249" t="s">
        <v>127</v>
      </c>
    </row>
    <row r="250" s="14" customFormat="1">
      <c r="A250" s="14"/>
      <c r="B250" s="250"/>
      <c r="C250" s="251"/>
      <c r="D250" s="241" t="s">
        <v>136</v>
      </c>
      <c r="E250" s="252" t="s">
        <v>1</v>
      </c>
      <c r="F250" s="253" t="s">
        <v>436</v>
      </c>
      <c r="G250" s="251"/>
      <c r="H250" s="254">
        <v>360</v>
      </c>
      <c r="I250" s="255"/>
      <c r="J250" s="251"/>
      <c r="K250" s="251"/>
      <c r="L250" s="256"/>
      <c r="M250" s="257"/>
      <c r="N250" s="258"/>
      <c r="O250" s="258"/>
      <c r="P250" s="258"/>
      <c r="Q250" s="258"/>
      <c r="R250" s="258"/>
      <c r="S250" s="258"/>
      <c r="T250" s="259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0" t="s">
        <v>136</v>
      </c>
      <c r="AU250" s="260" t="s">
        <v>85</v>
      </c>
      <c r="AV250" s="14" t="s">
        <v>85</v>
      </c>
      <c r="AW250" s="14" t="s">
        <v>32</v>
      </c>
      <c r="AX250" s="14" t="s">
        <v>76</v>
      </c>
      <c r="AY250" s="260" t="s">
        <v>127</v>
      </c>
    </row>
    <row r="251" s="15" customFormat="1">
      <c r="A251" s="15"/>
      <c r="B251" s="261"/>
      <c r="C251" s="262"/>
      <c r="D251" s="241" t="s">
        <v>136</v>
      </c>
      <c r="E251" s="263" t="s">
        <v>1</v>
      </c>
      <c r="F251" s="264" t="s">
        <v>139</v>
      </c>
      <c r="G251" s="262"/>
      <c r="H251" s="265">
        <v>360</v>
      </c>
      <c r="I251" s="266"/>
      <c r="J251" s="262"/>
      <c r="K251" s="262"/>
      <c r="L251" s="267"/>
      <c r="M251" s="268"/>
      <c r="N251" s="269"/>
      <c r="O251" s="269"/>
      <c r="P251" s="269"/>
      <c r="Q251" s="269"/>
      <c r="R251" s="269"/>
      <c r="S251" s="269"/>
      <c r="T251" s="270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71" t="s">
        <v>136</v>
      </c>
      <c r="AU251" s="271" t="s">
        <v>85</v>
      </c>
      <c r="AV251" s="15" t="s">
        <v>134</v>
      </c>
      <c r="AW251" s="15" t="s">
        <v>32</v>
      </c>
      <c r="AX251" s="15" t="s">
        <v>83</v>
      </c>
      <c r="AY251" s="271" t="s">
        <v>127</v>
      </c>
    </row>
    <row r="252" s="2" customFormat="1" ht="24.15" customHeight="1">
      <c r="A252" s="38"/>
      <c r="B252" s="39"/>
      <c r="C252" s="226" t="s">
        <v>293</v>
      </c>
      <c r="D252" s="226" t="s">
        <v>129</v>
      </c>
      <c r="E252" s="227" t="s">
        <v>432</v>
      </c>
      <c r="F252" s="228" t="s">
        <v>433</v>
      </c>
      <c r="G252" s="229" t="s">
        <v>220</v>
      </c>
      <c r="H252" s="230">
        <v>360</v>
      </c>
      <c r="I252" s="231"/>
      <c r="J252" s="232">
        <f>ROUND(I252*H252,2)</f>
        <v>0</v>
      </c>
      <c r="K252" s="228" t="s">
        <v>133</v>
      </c>
      <c r="L252" s="44"/>
      <c r="M252" s="233" t="s">
        <v>1</v>
      </c>
      <c r="N252" s="234" t="s">
        <v>41</v>
      </c>
      <c r="O252" s="91"/>
      <c r="P252" s="235">
        <f>O252*H252</f>
        <v>0</v>
      </c>
      <c r="Q252" s="235">
        <v>0</v>
      </c>
      <c r="R252" s="235">
        <f>Q252*H252</f>
        <v>0</v>
      </c>
      <c r="S252" s="235">
        <v>0</v>
      </c>
      <c r="T252" s="236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37" t="s">
        <v>134</v>
      </c>
      <c r="AT252" s="237" t="s">
        <v>129</v>
      </c>
      <c r="AU252" s="237" t="s">
        <v>85</v>
      </c>
      <c r="AY252" s="17" t="s">
        <v>127</v>
      </c>
      <c r="BE252" s="238">
        <f>IF(N252="základní",J252,0)</f>
        <v>0</v>
      </c>
      <c r="BF252" s="238">
        <f>IF(N252="snížená",J252,0)</f>
        <v>0</v>
      </c>
      <c r="BG252" s="238">
        <f>IF(N252="zákl. přenesená",J252,0)</f>
        <v>0</v>
      </c>
      <c r="BH252" s="238">
        <f>IF(N252="sníž. přenesená",J252,0)</f>
        <v>0</v>
      </c>
      <c r="BI252" s="238">
        <f>IF(N252="nulová",J252,0)</f>
        <v>0</v>
      </c>
      <c r="BJ252" s="17" t="s">
        <v>83</v>
      </c>
      <c r="BK252" s="238">
        <f>ROUND(I252*H252,2)</f>
        <v>0</v>
      </c>
      <c r="BL252" s="17" t="s">
        <v>134</v>
      </c>
      <c r="BM252" s="237" t="s">
        <v>437</v>
      </c>
    </row>
    <row r="253" s="13" customFormat="1">
      <c r="A253" s="13"/>
      <c r="B253" s="239"/>
      <c r="C253" s="240"/>
      <c r="D253" s="241" t="s">
        <v>136</v>
      </c>
      <c r="E253" s="242" t="s">
        <v>1</v>
      </c>
      <c r="F253" s="243" t="s">
        <v>438</v>
      </c>
      <c r="G253" s="240"/>
      <c r="H253" s="242" t="s">
        <v>1</v>
      </c>
      <c r="I253" s="244"/>
      <c r="J253" s="240"/>
      <c r="K253" s="240"/>
      <c r="L253" s="245"/>
      <c r="M253" s="246"/>
      <c r="N253" s="247"/>
      <c r="O253" s="247"/>
      <c r="P253" s="247"/>
      <c r="Q253" s="247"/>
      <c r="R253" s="247"/>
      <c r="S253" s="247"/>
      <c r="T253" s="248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9" t="s">
        <v>136</v>
      </c>
      <c r="AU253" s="249" t="s">
        <v>85</v>
      </c>
      <c r="AV253" s="13" t="s">
        <v>83</v>
      </c>
      <c r="AW253" s="13" t="s">
        <v>32</v>
      </c>
      <c r="AX253" s="13" t="s">
        <v>76</v>
      </c>
      <c r="AY253" s="249" t="s">
        <v>127</v>
      </c>
    </row>
    <row r="254" s="14" customFormat="1">
      <c r="A254" s="14"/>
      <c r="B254" s="250"/>
      <c r="C254" s="251"/>
      <c r="D254" s="241" t="s">
        <v>136</v>
      </c>
      <c r="E254" s="252" t="s">
        <v>1</v>
      </c>
      <c r="F254" s="253" t="s">
        <v>436</v>
      </c>
      <c r="G254" s="251"/>
      <c r="H254" s="254">
        <v>360</v>
      </c>
      <c r="I254" s="255"/>
      <c r="J254" s="251"/>
      <c r="K254" s="251"/>
      <c r="L254" s="256"/>
      <c r="M254" s="257"/>
      <c r="N254" s="258"/>
      <c r="O254" s="258"/>
      <c r="P254" s="258"/>
      <c r="Q254" s="258"/>
      <c r="R254" s="258"/>
      <c r="S254" s="258"/>
      <c r="T254" s="259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0" t="s">
        <v>136</v>
      </c>
      <c r="AU254" s="260" t="s">
        <v>85</v>
      </c>
      <c r="AV254" s="14" t="s">
        <v>85</v>
      </c>
      <c r="AW254" s="14" t="s">
        <v>32</v>
      </c>
      <c r="AX254" s="14" t="s">
        <v>76</v>
      </c>
      <c r="AY254" s="260" t="s">
        <v>127</v>
      </c>
    </row>
    <row r="255" s="15" customFormat="1">
      <c r="A255" s="15"/>
      <c r="B255" s="261"/>
      <c r="C255" s="262"/>
      <c r="D255" s="241" t="s">
        <v>136</v>
      </c>
      <c r="E255" s="263" t="s">
        <v>1</v>
      </c>
      <c r="F255" s="264" t="s">
        <v>139</v>
      </c>
      <c r="G255" s="262"/>
      <c r="H255" s="265">
        <v>360</v>
      </c>
      <c r="I255" s="266"/>
      <c r="J255" s="262"/>
      <c r="K255" s="262"/>
      <c r="L255" s="267"/>
      <c r="M255" s="268"/>
      <c r="N255" s="269"/>
      <c r="O255" s="269"/>
      <c r="P255" s="269"/>
      <c r="Q255" s="269"/>
      <c r="R255" s="269"/>
      <c r="S255" s="269"/>
      <c r="T255" s="270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71" t="s">
        <v>136</v>
      </c>
      <c r="AU255" s="271" t="s">
        <v>85</v>
      </c>
      <c r="AV255" s="15" t="s">
        <v>134</v>
      </c>
      <c r="AW255" s="15" t="s">
        <v>32</v>
      </c>
      <c r="AX255" s="15" t="s">
        <v>83</v>
      </c>
      <c r="AY255" s="271" t="s">
        <v>127</v>
      </c>
    </row>
    <row r="256" s="2" customFormat="1" ht="24.15" customHeight="1">
      <c r="A256" s="38"/>
      <c r="B256" s="39"/>
      <c r="C256" s="226" t="s">
        <v>298</v>
      </c>
      <c r="D256" s="226" t="s">
        <v>129</v>
      </c>
      <c r="E256" s="227" t="s">
        <v>439</v>
      </c>
      <c r="F256" s="228" t="s">
        <v>440</v>
      </c>
      <c r="G256" s="229" t="s">
        <v>220</v>
      </c>
      <c r="H256" s="230">
        <v>360</v>
      </c>
      <c r="I256" s="231"/>
      <c r="J256" s="232">
        <f>ROUND(I256*H256,2)</f>
        <v>0</v>
      </c>
      <c r="K256" s="228" t="s">
        <v>133</v>
      </c>
      <c r="L256" s="44"/>
      <c r="M256" s="233" t="s">
        <v>1</v>
      </c>
      <c r="N256" s="234" t="s">
        <v>41</v>
      </c>
      <c r="O256" s="91"/>
      <c r="P256" s="235">
        <f>O256*H256</f>
        <v>0</v>
      </c>
      <c r="Q256" s="235">
        <v>0</v>
      </c>
      <c r="R256" s="235">
        <f>Q256*H256</f>
        <v>0</v>
      </c>
      <c r="S256" s="235">
        <v>0</v>
      </c>
      <c r="T256" s="236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37" t="s">
        <v>134</v>
      </c>
      <c r="AT256" s="237" t="s">
        <v>129</v>
      </c>
      <c r="AU256" s="237" t="s">
        <v>85</v>
      </c>
      <c r="AY256" s="17" t="s">
        <v>127</v>
      </c>
      <c r="BE256" s="238">
        <f>IF(N256="základní",J256,0)</f>
        <v>0</v>
      </c>
      <c r="BF256" s="238">
        <f>IF(N256="snížená",J256,0)</f>
        <v>0</v>
      </c>
      <c r="BG256" s="238">
        <f>IF(N256="zákl. přenesená",J256,0)</f>
        <v>0</v>
      </c>
      <c r="BH256" s="238">
        <f>IF(N256="sníž. přenesená",J256,0)</f>
        <v>0</v>
      </c>
      <c r="BI256" s="238">
        <f>IF(N256="nulová",J256,0)</f>
        <v>0</v>
      </c>
      <c r="BJ256" s="17" t="s">
        <v>83</v>
      </c>
      <c r="BK256" s="238">
        <f>ROUND(I256*H256,2)</f>
        <v>0</v>
      </c>
      <c r="BL256" s="17" t="s">
        <v>134</v>
      </c>
      <c r="BM256" s="237" t="s">
        <v>441</v>
      </c>
    </row>
    <row r="257" s="13" customFormat="1">
      <c r="A257" s="13"/>
      <c r="B257" s="239"/>
      <c r="C257" s="240"/>
      <c r="D257" s="241" t="s">
        <v>136</v>
      </c>
      <c r="E257" s="242" t="s">
        <v>1</v>
      </c>
      <c r="F257" s="243" t="s">
        <v>442</v>
      </c>
      <c r="G257" s="240"/>
      <c r="H257" s="242" t="s">
        <v>1</v>
      </c>
      <c r="I257" s="244"/>
      <c r="J257" s="240"/>
      <c r="K257" s="240"/>
      <c r="L257" s="245"/>
      <c r="M257" s="246"/>
      <c r="N257" s="247"/>
      <c r="O257" s="247"/>
      <c r="P257" s="247"/>
      <c r="Q257" s="247"/>
      <c r="R257" s="247"/>
      <c r="S257" s="247"/>
      <c r="T257" s="248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9" t="s">
        <v>136</v>
      </c>
      <c r="AU257" s="249" t="s">
        <v>85</v>
      </c>
      <c r="AV257" s="13" t="s">
        <v>83</v>
      </c>
      <c r="AW257" s="13" t="s">
        <v>32</v>
      </c>
      <c r="AX257" s="13" t="s">
        <v>76</v>
      </c>
      <c r="AY257" s="249" t="s">
        <v>127</v>
      </c>
    </row>
    <row r="258" s="14" customFormat="1">
      <c r="A258" s="14"/>
      <c r="B258" s="250"/>
      <c r="C258" s="251"/>
      <c r="D258" s="241" t="s">
        <v>136</v>
      </c>
      <c r="E258" s="252" t="s">
        <v>1</v>
      </c>
      <c r="F258" s="253" t="s">
        <v>436</v>
      </c>
      <c r="G258" s="251"/>
      <c r="H258" s="254">
        <v>360</v>
      </c>
      <c r="I258" s="255"/>
      <c r="J258" s="251"/>
      <c r="K258" s="251"/>
      <c r="L258" s="256"/>
      <c r="M258" s="257"/>
      <c r="N258" s="258"/>
      <c r="O258" s="258"/>
      <c r="P258" s="258"/>
      <c r="Q258" s="258"/>
      <c r="R258" s="258"/>
      <c r="S258" s="258"/>
      <c r="T258" s="259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0" t="s">
        <v>136</v>
      </c>
      <c r="AU258" s="260" t="s">
        <v>85</v>
      </c>
      <c r="AV258" s="14" t="s">
        <v>85</v>
      </c>
      <c r="AW258" s="14" t="s">
        <v>32</v>
      </c>
      <c r="AX258" s="14" t="s">
        <v>76</v>
      </c>
      <c r="AY258" s="260" t="s">
        <v>127</v>
      </c>
    </row>
    <row r="259" s="15" customFormat="1">
      <c r="A259" s="15"/>
      <c r="B259" s="261"/>
      <c r="C259" s="262"/>
      <c r="D259" s="241" t="s">
        <v>136</v>
      </c>
      <c r="E259" s="263" t="s">
        <v>1</v>
      </c>
      <c r="F259" s="264" t="s">
        <v>139</v>
      </c>
      <c r="G259" s="262"/>
      <c r="H259" s="265">
        <v>360</v>
      </c>
      <c r="I259" s="266"/>
      <c r="J259" s="262"/>
      <c r="K259" s="262"/>
      <c r="L259" s="267"/>
      <c r="M259" s="268"/>
      <c r="N259" s="269"/>
      <c r="O259" s="269"/>
      <c r="P259" s="269"/>
      <c r="Q259" s="269"/>
      <c r="R259" s="269"/>
      <c r="S259" s="269"/>
      <c r="T259" s="270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71" t="s">
        <v>136</v>
      </c>
      <c r="AU259" s="271" t="s">
        <v>85</v>
      </c>
      <c r="AV259" s="15" t="s">
        <v>134</v>
      </c>
      <c r="AW259" s="15" t="s">
        <v>32</v>
      </c>
      <c r="AX259" s="15" t="s">
        <v>83</v>
      </c>
      <c r="AY259" s="271" t="s">
        <v>127</v>
      </c>
    </row>
    <row r="260" s="2" customFormat="1" ht="24.15" customHeight="1">
      <c r="A260" s="38"/>
      <c r="B260" s="39"/>
      <c r="C260" s="226" t="s">
        <v>305</v>
      </c>
      <c r="D260" s="226" t="s">
        <v>129</v>
      </c>
      <c r="E260" s="227" t="s">
        <v>439</v>
      </c>
      <c r="F260" s="228" t="s">
        <v>440</v>
      </c>
      <c r="G260" s="229" t="s">
        <v>220</v>
      </c>
      <c r="H260" s="230">
        <v>360</v>
      </c>
      <c r="I260" s="231"/>
      <c r="J260" s="232">
        <f>ROUND(I260*H260,2)</f>
        <v>0</v>
      </c>
      <c r="K260" s="228" t="s">
        <v>133</v>
      </c>
      <c r="L260" s="44"/>
      <c r="M260" s="233" t="s">
        <v>1</v>
      </c>
      <c r="N260" s="234" t="s">
        <v>41</v>
      </c>
      <c r="O260" s="91"/>
      <c r="P260" s="235">
        <f>O260*H260</f>
        <v>0</v>
      </c>
      <c r="Q260" s="235">
        <v>0</v>
      </c>
      <c r="R260" s="235">
        <f>Q260*H260</f>
        <v>0</v>
      </c>
      <c r="S260" s="235">
        <v>0</v>
      </c>
      <c r="T260" s="236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37" t="s">
        <v>134</v>
      </c>
      <c r="AT260" s="237" t="s">
        <v>129</v>
      </c>
      <c r="AU260" s="237" t="s">
        <v>85</v>
      </c>
      <c r="AY260" s="17" t="s">
        <v>127</v>
      </c>
      <c r="BE260" s="238">
        <f>IF(N260="základní",J260,0)</f>
        <v>0</v>
      </c>
      <c r="BF260" s="238">
        <f>IF(N260="snížená",J260,0)</f>
        <v>0</v>
      </c>
      <c r="BG260" s="238">
        <f>IF(N260="zákl. přenesená",J260,0)</f>
        <v>0</v>
      </c>
      <c r="BH260" s="238">
        <f>IF(N260="sníž. přenesená",J260,0)</f>
        <v>0</v>
      </c>
      <c r="BI260" s="238">
        <f>IF(N260="nulová",J260,0)</f>
        <v>0</v>
      </c>
      <c r="BJ260" s="17" t="s">
        <v>83</v>
      </c>
      <c r="BK260" s="238">
        <f>ROUND(I260*H260,2)</f>
        <v>0</v>
      </c>
      <c r="BL260" s="17" t="s">
        <v>134</v>
      </c>
      <c r="BM260" s="237" t="s">
        <v>443</v>
      </c>
    </row>
    <row r="261" s="13" customFormat="1">
      <c r="A261" s="13"/>
      <c r="B261" s="239"/>
      <c r="C261" s="240"/>
      <c r="D261" s="241" t="s">
        <v>136</v>
      </c>
      <c r="E261" s="242" t="s">
        <v>1</v>
      </c>
      <c r="F261" s="243" t="s">
        <v>444</v>
      </c>
      <c r="G261" s="240"/>
      <c r="H261" s="242" t="s">
        <v>1</v>
      </c>
      <c r="I261" s="244"/>
      <c r="J261" s="240"/>
      <c r="K261" s="240"/>
      <c r="L261" s="245"/>
      <c r="M261" s="246"/>
      <c r="N261" s="247"/>
      <c r="O261" s="247"/>
      <c r="P261" s="247"/>
      <c r="Q261" s="247"/>
      <c r="R261" s="247"/>
      <c r="S261" s="247"/>
      <c r="T261" s="248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9" t="s">
        <v>136</v>
      </c>
      <c r="AU261" s="249" t="s">
        <v>85</v>
      </c>
      <c r="AV261" s="13" t="s">
        <v>83</v>
      </c>
      <c r="AW261" s="13" t="s">
        <v>32</v>
      </c>
      <c r="AX261" s="13" t="s">
        <v>76</v>
      </c>
      <c r="AY261" s="249" t="s">
        <v>127</v>
      </c>
    </row>
    <row r="262" s="14" customFormat="1">
      <c r="A262" s="14"/>
      <c r="B262" s="250"/>
      <c r="C262" s="251"/>
      <c r="D262" s="241" t="s">
        <v>136</v>
      </c>
      <c r="E262" s="252" t="s">
        <v>1</v>
      </c>
      <c r="F262" s="253" t="s">
        <v>436</v>
      </c>
      <c r="G262" s="251"/>
      <c r="H262" s="254">
        <v>360</v>
      </c>
      <c r="I262" s="255"/>
      <c r="J262" s="251"/>
      <c r="K262" s="251"/>
      <c r="L262" s="256"/>
      <c r="M262" s="257"/>
      <c r="N262" s="258"/>
      <c r="O262" s="258"/>
      <c r="P262" s="258"/>
      <c r="Q262" s="258"/>
      <c r="R262" s="258"/>
      <c r="S262" s="258"/>
      <c r="T262" s="259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0" t="s">
        <v>136</v>
      </c>
      <c r="AU262" s="260" t="s">
        <v>85</v>
      </c>
      <c r="AV262" s="14" t="s">
        <v>85</v>
      </c>
      <c r="AW262" s="14" t="s">
        <v>32</v>
      </c>
      <c r="AX262" s="14" t="s">
        <v>76</v>
      </c>
      <c r="AY262" s="260" t="s">
        <v>127</v>
      </c>
    </row>
    <row r="263" s="15" customFormat="1">
      <c r="A263" s="15"/>
      <c r="B263" s="261"/>
      <c r="C263" s="262"/>
      <c r="D263" s="241" t="s">
        <v>136</v>
      </c>
      <c r="E263" s="263" t="s">
        <v>1</v>
      </c>
      <c r="F263" s="264" t="s">
        <v>139</v>
      </c>
      <c r="G263" s="262"/>
      <c r="H263" s="265">
        <v>360</v>
      </c>
      <c r="I263" s="266"/>
      <c r="J263" s="262"/>
      <c r="K263" s="262"/>
      <c r="L263" s="267"/>
      <c r="M263" s="268"/>
      <c r="N263" s="269"/>
      <c r="O263" s="269"/>
      <c r="P263" s="269"/>
      <c r="Q263" s="269"/>
      <c r="R263" s="269"/>
      <c r="S263" s="269"/>
      <c r="T263" s="270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71" t="s">
        <v>136</v>
      </c>
      <c r="AU263" s="271" t="s">
        <v>85</v>
      </c>
      <c r="AV263" s="15" t="s">
        <v>134</v>
      </c>
      <c r="AW263" s="15" t="s">
        <v>32</v>
      </c>
      <c r="AX263" s="15" t="s">
        <v>83</v>
      </c>
      <c r="AY263" s="271" t="s">
        <v>127</v>
      </c>
    </row>
    <row r="264" s="2" customFormat="1" ht="16.5" customHeight="1">
      <c r="A264" s="38"/>
      <c r="B264" s="39"/>
      <c r="C264" s="226" t="s">
        <v>309</v>
      </c>
      <c r="D264" s="226" t="s">
        <v>129</v>
      </c>
      <c r="E264" s="227" t="s">
        <v>445</v>
      </c>
      <c r="F264" s="228" t="s">
        <v>446</v>
      </c>
      <c r="G264" s="229" t="s">
        <v>132</v>
      </c>
      <c r="H264" s="230">
        <v>210</v>
      </c>
      <c r="I264" s="231"/>
      <c r="J264" s="232">
        <f>ROUND(I264*H264,2)</f>
        <v>0</v>
      </c>
      <c r="K264" s="228" t="s">
        <v>133</v>
      </c>
      <c r="L264" s="44"/>
      <c r="M264" s="233" t="s">
        <v>1</v>
      </c>
      <c r="N264" s="234" t="s">
        <v>41</v>
      </c>
      <c r="O264" s="91"/>
      <c r="P264" s="235">
        <f>O264*H264</f>
        <v>0</v>
      </c>
      <c r="Q264" s="235">
        <v>0</v>
      </c>
      <c r="R264" s="235">
        <f>Q264*H264</f>
        <v>0</v>
      </c>
      <c r="S264" s="235">
        <v>0</v>
      </c>
      <c r="T264" s="236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7" t="s">
        <v>134</v>
      </c>
      <c r="AT264" s="237" t="s">
        <v>129</v>
      </c>
      <c r="AU264" s="237" t="s">
        <v>85</v>
      </c>
      <c r="AY264" s="17" t="s">
        <v>127</v>
      </c>
      <c r="BE264" s="238">
        <f>IF(N264="základní",J264,0)</f>
        <v>0</v>
      </c>
      <c r="BF264" s="238">
        <f>IF(N264="snížená",J264,0)</f>
        <v>0</v>
      </c>
      <c r="BG264" s="238">
        <f>IF(N264="zákl. přenesená",J264,0)</f>
        <v>0</v>
      </c>
      <c r="BH264" s="238">
        <f>IF(N264="sníž. přenesená",J264,0)</f>
        <v>0</v>
      </c>
      <c r="BI264" s="238">
        <f>IF(N264="nulová",J264,0)</f>
        <v>0</v>
      </c>
      <c r="BJ264" s="17" t="s">
        <v>83</v>
      </c>
      <c r="BK264" s="238">
        <f>ROUND(I264*H264,2)</f>
        <v>0</v>
      </c>
      <c r="BL264" s="17" t="s">
        <v>134</v>
      </c>
      <c r="BM264" s="237" t="s">
        <v>447</v>
      </c>
    </row>
    <row r="265" s="13" customFormat="1">
      <c r="A265" s="13"/>
      <c r="B265" s="239"/>
      <c r="C265" s="240"/>
      <c r="D265" s="241" t="s">
        <v>136</v>
      </c>
      <c r="E265" s="242" t="s">
        <v>1</v>
      </c>
      <c r="F265" s="243" t="s">
        <v>448</v>
      </c>
      <c r="G265" s="240"/>
      <c r="H265" s="242" t="s">
        <v>1</v>
      </c>
      <c r="I265" s="244"/>
      <c r="J265" s="240"/>
      <c r="K265" s="240"/>
      <c r="L265" s="245"/>
      <c r="M265" s="246"/>
      <c r="N265" s="247"/>
      <c r="O265" s="247"/>
      <c r="P265" s="247"/>
      <c r="Q265" s="247"/>
      <c r="R265" s="247"/>
      <c r="S265" s="247"/>
      <c r="T265" s="248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9" t="s">
        <v>136</v>
      </c>
      <c r="AU265" s="249" t="s">
        <v>85</v>
      </c>
      <c r="AV265" s="13" t="s">
        <v>83</v>
      </c>
      <c r="AW265" s="13" t="s">
        <v>32</v>
      </c>
      <c r="AX265" s="13" t="s">
        <v>76</v>
      </c>
      <c r="AY265" s="249" t="s">
        <v>127</v>
      </c>
    </row>
    <row r="266" s="14" customFormat="1">
      <c r="A266" s="14"/>
      <c r="B266" s="250"/>
      <c r="C266" s="251"/>
      <c r="D266" s="241" t="s">
        <v>136</v>
      </c>
      <c r="E266" s="252" t="s">
        <v>1</v>
      </c>
      <c r="F266" s="253" t="s">
        <v>449</v>
      </c>
      <c r="G266" s="251"/>
      <c r="H266" s="254">
        <v>210</v>
      </c>
      <c r="I266" s="255"/>
      <c r="J266" s="251"/>
      <c r="K266" s="251"/>
      <c r="L266" s="256"/>
      <c r="M266" s="257"/>
      <c r="N266" s="258"/>
      <c r="O266" s="258"/>
      <c r="P266" s="258"/>
      <c r="Q266" s="258"/>
      <c r="R266" s="258"/>
      <c r="S266" s="258"/>
      <c r="T266" s="259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0" t="s">
        <v>136</v>
      </c>
      <c r="AU266" s="260" t="s">
        <v>85</v>
      </c>
      <c r="AV266" s="14" t="s">
        <v>85</v>
      </c>
      <c r="AW266" s="14" t="s">
        <v>32</v>
      </c>
      <c r="AX266" s="14" t="s">
        <v>76</v>
      </c>
      <c r="AY266" s="260" t="s">
        <v>127</v>
      </c>
    </row>
    <row r="267" s="15" customFormat="1">
      <c r="A267" s="15"/>
      <c r="B267" s="261"/>
      <c r="C267" s="262"/>
      <c r="D267" s="241" t="s">
        <v>136</v>
      </c>
      <c r="E267" s="263" t="s">
        <v>1</v>
      </c>
      <c r="F267" s="264" t="s">
        <v>139</v>
      </c>
      <c r="G267" s="262"/>
      <c r="H267" s="265">
        <v>210</v>
      </c>
      <c r="I267" s="266"/>
      <c r="J267" s="262"/>
      <c r="K267" s="262"/>
      <c r="L267" s="267"/>
      <c r="M267" s="268"/>
      <c r="N267" s="269"/>
      <c r="O267" s="269"/>
      <c r="P267" s="269"/>
      <c r="Q267" s="269"/>
      <c r="R267" s="269"/>
      <c r="S267" s="269"/>
      <c r="T267" s="270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71" t="s">
        <v>136</v>
      </c>
      <c r="AU267" s="271" t="s">
        <v>85</v>
      </c>
      <c r="AV267" s="15" t="s">
        <v>134</v>
      </c>
      <c r="AW267" s="15" t="s">
        <v>32</v>
      </c>
      <c r="AX267" s="15" t="s">
        <v>83</v>
      </c>
      <c r="AY267" s="271" t="s">
        <v>127</v>
      </c>
    </row>
    <row r="268" s="2" customFormat="1" ht="16.5" customHeight="1">
      <c r="A268" s="38"/>
      <c r="B268" s="39"/>
      <c r="C268" s="226" t="s">
        <v>450</v>
      </c>
      <c r="D268" s="226" t="s">
        <v>129</v>
      </c>
      <c r="E268" s="227" t="s">
        <v>451</v>
      </c>
      <c r="F268" s="228" t="s">
        <v>452</v>
      </c>
      <c r="G268" s="229" t="s">
        <v>132</v>
      </c>
      <c r="H268" s="230">
        <v>4288</v>
      </c>
      <c r="I268" s="231"/>
      <c r="J268" s="232">
        <f>ROUND(I268*H268,2)</f>
        <v>0</v>
      </c>
      <c r="K268" s="228" t="s">
        <v>133</v>
      </c>
      <c r="L268" s="44"/>
      <c r="M268" s="233" t="s">
        <v>1</v>
      </c>
      <c r="N268" s="234" t="s">
        <v>41</v>
      </c>
      <c r="O268" s="91"/>
      <c r="P268" s="235">
        <f>O268*H268</f>
        <v>0</v>
      </c>
      <c r="Q268" s="235">
        <v>0</v>
      </c>
      <c r="R268" s="235">
        <f>Q268*H268</f>
        <v>0</v>
      </c>
      <c r="S268" s="235">
        <v>0.01</v>
      </c>
      <c r="T268" s="236">
        <f>S268*H268</f>
        <v>42.880000000000003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37" t="s">
        <v>134</v>
      </c>
      <c r="AT268" s="237" t="s">
        <v>129</v>
      </c>
      <c r="AU268" s="237" t="s">
        <v>85</v>
      </c>
      <c r="AY268" s="17" t="s">
        <v>127</v>
      </c>
      <c r="BE268" s="238">
        <f>IF(N268="základní",J268,0)</f>
        <v>0</v>
      </c>
      <c r="BF268" s="238">
        <f>IF(N268="snížená",J268,0)</f>
        <v>0</v>
      </c>
      <c r="BG268" s="238">
        <f>IF(N268="zákl. přenesená",J268,0)</f>
        <v>0</v>
      </c>
      <c r="BH268" s="238">
        <f>IF(N268="sníž. přenesená",J268,0)</f>
        <v>0</v>
      </c>
      <c r="BI268" s="238">
        <f>IF(N268="nulová",J268,0)</f>
        <v>0</v>
      </c>
      <c r="BJ268" s="17" t="s">
        <v>83</v>
      </c>
      <c r="BK268" s="238">
        <f>ROUND(I268*H268,2)</f>
        <v>0</v>
      </c>
      <c r="BL268" s="17" t="s">
        <v>134</v>
      </c>
      <c r="BM268" s="237" t="s">
        <v>453</v>
      </c>
    </row>
    <row r="269" s="13" customFormat="1">
      <c r="A269" s="13"/>
      <c r="B269" s="239"/>
      <c r="C269" s="240"/>
      <c r="D269" s="241" t="s">
        <v>136</v>
      </c>
      <c r="E269" s="242" t="s">
        <v>1</v>
      </c>
      <c r="F269" s="243" t="s">
        <v>454</v>
      </c>
      <c r="G269" s="240"/>
      <c r="H269" s="242" t="s">
        <v>1</v>
      </c>
      <c r="I269" s="244"/>
      <c r="J269" s="240"/>
      <c r="K269" s="240"/>
      <c r="L269" s="245"/>
      <c r="M269" s="246"/>
      <c r="N269" s="247"/>
      <c r="O269" s="247"/>
      <c r="P269" s="247"/>
      <c r="Q269" s="247"/>
      <c r="R269" s="247"/>
      <c r="S269" s="247"/>
      <c r="T269" s="248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9" t="s">
        <v>136</v>
      </c>
      <c r="AU269" s="249" t="s">
        <v>85</v>
      </c>
      <c r="AV269" s="13" t="s">
        <v>83</v>
      </c>
      <c r="AW269" s="13" t="s">
        <v>32</v>
      </c>
      <c r="AX269" s="13" t="s">
        <v>76</v>
      </c>
      <c r="AY269" s="249" t="s">
        <v>127</v>
      </c>
    </row>
    <row r="270" s="14" customFormat="1">
      <c r="A270" s="14"/>
      <c r="B270" s="250"/>
      <c r="C270" s="251"/>
      <c r="D270" s="241" t="s">
        <v>136</v>
      </c>
      <c r="E270" s="252" t="s">
        <v>1</v>
      </c>
      <c r="F270" s="253" t="s">
        <v>171</v>
      </c>
      <c r="G270" s="251"/>
      <c r="H270" s="254">
        <v>4288</v>
      </c>
      <c r="I270" s="255"/>
      <c r="J270" s="251"/>
      <c r="K270" s="251"/>
      <c r="L270" s="256"/>
      <c r="M270" s="257"/>
      <c r="N270" s="258"/>
      <c r="O270" s="258"/>
      <c r="P270" s="258"/>
      <c r="Q270" s="258"/>
      <c r="R270" s="258"/>
      <c r="S270" s="258"/>
      <c r="T270" s="259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0" t="s">
        <v>136</v>
      </c>
      <c r="AU270" s="260" t="s">
        <v>85</v>
      </c>
      <c r="AV270" s="14" t="s">
        <v>85</v>
      </c>
      <c r="AW270" s="14" t="s">
        <v>32</v>
      </c>
      <c r="AX270" s="14" t="s">
        <v>76</v>
      </c>
      <c r="AY270" s="260" t="s">
        <v>127</v>
      </c>
    </row>
    <row r="271" s="15" customFormat="1">
      <c r="A271" s="15"/>
      <c r="B271" s="261"/>
      <c r="C271" s="262"/>
      <c r="D271" s="241" t="s">
        <v>136</v>
      </c>
      <c r="E271" s="263" t="s">
        <v>1</v>
      </c>
      <c r="F271" s="264" t="s">
        <v>139</v>
      </c>
      <c r="G271" s="262"/>
      <c r="H271" s="265">
        <v>4288</v>
      </c>
      <c r="I271" s="266"/>
      <c r="J271" s="262"/>
      <c r="K271" s="262"/>
      <c r="L271" s="267"/>
      <c r="M271" s="268"/>
      <c r="N271" s="269"/>
      <c r="O271" s="269"/>
      <c r="P271" s="269"/>
      <c r="Q271" s="269"/>
      <c r="R271" s="269"/>
      <c r="S271" s="269"/>
      <c r="T271" s="270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71" t="s">
        <v>136</v>
      </c>
      <c r="AU271" s="271" t="s">
        <v>85</v>
      </c>
      <c r="AV271" s="15" t="s">
        <v>134</v>
      </c>
      <c r="AW271" s="15" t="s">
        <v>32</v>
      </c>
      <c r="AX271" s="15" t="s">
        <v>83</v>
      </c>
      <c r="AY271" s="271" t="s">
        <v>127</v>
      </c>
    </row>
    <row r="272" s="2" customFormat="1" ht="16.5" customHeight="1">
      <c r="A272" s="38"/>
      <c r="B272" s="39"/>
      <c r="C272" s="226" t="s">
        <v>455</v>
      </c>
      <c r="D272" s="226" t="s">
        <v>129</v>
      </c>
      <c r="E272" s="227" t="s">
        <v>451</v>
      </c>
      <c r="F272" s="228" t="s">
        <v>452</v>
      </c>
      <c r="G272" s="229" t="s">
        <v>132</v>
      </c>
      <c r="H272" s="230">
        <v>71.549999999999997</v>
      </c>
      <c r="I272" s="231"/>
      <c r="J272" s="232">
        <f>ROUND(I272*H272,2)</f>
        <v>0</v>
      </c>
      <c r="K272" s="228" t="s">
        <v>133</v>
      </c>
      <c r="L272" s="44"/>
      <c r="M272" s="233" t="s">
        <v>1</v>
      </c>
      <c r="N272" s="234" t="s">
        <v>41</v>
      </c>
      <c r="O272" s="91"/>
      <c r="P272" s="235">
        <f>O272*H272</f>
        <v>0</v>
      </c>
      <c r="Q272" s="235">
        <v>0</v>
      </c>
      <c r="R272" s="235">
        <f>Q272*H272</f>
        <v>0</v>
      </c>
      <c r="S272" s="235">
        <v>0.01</v>
      </c>
      <c r="T272" s="236">
        <f>S272*H272</f>
        <v>0.71550000000000002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37" t="s">
        <v>134</v>
      </c>
      <c r="AT272" s="237" t="s">
        <v>129</v>
      </c>
      <c r="AU272" s="237" t="s">
        <v>85</v>
      </c>
      <c r="AY272" s="17" t="s">
        <v>127</v>
      </c>
      <c r="BE272" s="238">
        <f>IF(N272="základní",J272,0)</f>
        <v>0</v>
      </c>
      <c r="BF272" s="238">
        <f>IF(N272="snížená",J272,0)</f>
        <v>0</v>
      </c>
      <c r="BG272" s="238">
        <f>IF(N272="zákl. přenesená",J272,0)</f>
        <v>0</v>
      </c>
      <c r="BH272" s="238">
        <f>IF(N272="sníž. přenesená",J272,0)</f>
        <v>0</v>
      </c>
      <c r="BI272" s="238">
        <f>IF(N272="nulová",J272,0)</f>
        <v>0</v>
      </c>
      <c r="BJ272" s="17" t="s">
        <v>83</v>
      </c>
      <c r="BK272" s="238">
        <f>ROUND(I272*H272,2)</f>
        <v>0</v>
      </c>
      <c r="BL272" s="17" t="s">
        <v>134</v>
      </c>
      <c r="BM272" s="237" t="s">
        <v>456</v>
      </c>
    </row>
    <row r="273" s="13" customFormat="1">
      <c r="A273" s="13"/>
      <c r="B273" s="239"/>
      <c r="C273" s="240"/>
      <c r="D273" s="241" t="s">
        <v>136</v>
      </c>
      <c r="E273" s="242" t="s">
        <v>1</v>
      </c>
      <c r="F273" s="243" t="s">
        <v>457</v>
      </c>
      <c r="G273" s="240"/>
      <c r="H273" s="242" t="s">
        <v>1</v>
      </c>
      <c r="I273" s="244"/>
      <c r="J273" s="240"/>
      <c r="K273" s="240"/>
      <c r="L273" s="245"/>
      <c r="M273" s="246"/>
      <c r="N273" s="247"/>
      <c r="O273" s="247"/>
      <c r="P273" s="247"/>
      <c r="Q273" s="247"/>
      <c r="R273" s="247"/>
      <c r="S273" s="247"/>
      <c r="T273" s="248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9" t="s">
        <v>136</v>
      </c>
      <c r="AU273" s="249" t="s">
        <v>85</v>
      </c>
      <c r="AV273" s="13" t="s">
        <v>83</v>
      </c>
      <c r="AW273" s="13" t="s">
        <v>32</v>
      </c>
      <c r="AX273" s="13" t="s">
        <v>76</v>
      </c>
      <c r="AY273" s="249" t="s">
        <v>127</v>
      </c>
    </row>
    <row r="274" s="14" customFormat="1">
      <c r="A274" s="14"/>
      <c r="B274" s="250"/>
      <c r="C274" s="251"/>
      <c r="D274" s="241" t="s">
        <v>136</v>
      </c>
      <c r="E274" s="252" t="s">
        <v>1</v>
      </c>
      <c r="F274" s="253" t="s">
        <v>458</v>
      </c>
      <c r="G274" s="251"/>
      <c r="H274" s="254">
        <v>71.549999999999997</v>
      </c>
      <c r="I274" s="255"/>
      <c r="J274" s="251"/>
      <c r="K274" s="251"/>
      <c r="L274" s="256"/>
      <c r="M274" s="257"/>
      <c r="N274" s="258"/>
      <c r="O274" s="258"/>
      <c r="P274" s="258"/>
      <c r="Q274" s="258"/>
      <c r="R274" s="258"/>
      <c r="S274" s="258"/>
      <c r="T274" s="259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0" t="s">
        <v>136</v>
      </c>
      <c r="AU274" s="260" t="s">
        <v>85</v>
      </c>
      <c r="AV274" s="14" t="s">
        <v>85</v>
      </c>
      <c r="AW274" s="14" t="s">
        <v>32</v>
      </c>
      <c r="AX274" s="14" t="s">
        <v>76</v>
      </c>
      <c r="AY274" s="260" t="s">
        <v>127</v>
      </c>
    </row>
    <row r="275" s="15" customFormat="1">
      <c r="A275" s="15"/>
      <c r="B275" s="261"/>
      <c r="C275" s="262"/>
      <c r="D275" s="241" t="s">
        <v>136</v>
      </c>
      <c r="E275" s="263" t="s">
        <v>1</v>
      </c>
      <c r="F275" s="264" t="s">
        <v>139</v>
      </c>
      <c r="G275" s="262"/>
      <c r="H275" s="265">
        <v>71.549999999999997</v>
      </c>
      <c r="I275" s="266"/>
      <c r="J275" s="262"/>
      <c r="K275" s="262"/>
      <c r="L275" s="267"/>
      <c r="M275" s="268"/>
      <c r="N275" s="269"/>
      <c r="O275" s="269"/>
      <c r="P275" s="269"/>
      <c r="Q275" s="269"/>
      <c r="R275" s="269"/>
      <c r="S275" s="269"/>
      <c r="T275" s="270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T275" s="271" t="s">
        <v>136</v>
      </c>
      <c r="AU275" s="271" t="s">
        <v>85</v>
      </c>
      <c r="AV275" s="15" t="s">
        <v>134</v>
      </c>
      <c r="AW275" s="15" t="s">
        <v>32</v>
      </c>
      <c r="AX275" s="15" t="s">
        <v>83</v>
      </c>
      <c r="AY275" s="271" t="s">
        <v>127</v>
      </c>
    </row>
    <row r="276" s="2" customFormat="1" ht="16.5" customHeight="1">
      <c r="A276" s="38"/>
      <c r="B276" s="39"/>
      <c r="C276" s="226" t="s">
        <v>459</v>
      </c>
      <c r="D276" s="226" t="s">
        <v>129</v>
      </c>
      <c r="E276" s="227" t="s">
        <v>451</v>
      </c>
      <c r="F276" s="228" t="s">
        <v>452</v>
      </c>
      <c r="G276" s="229" t="s">
        <v>132</v>
      </c>
      <c r="H276" s="230">
        <v>900</v>
      </c>
      <c r="I276" s="231"/>
      <c r="J276" s="232">
        <f>ROUND(I276*H276,2)</f>
        <v>0</v>
      </c>
      <c r="K276" s="228" t="s">
        <v>133</v>
      </c>
      <c r="L276" s="44"/>
      <c r="M276" s="233" t="s">
        <v>1</v>
      </c>
      <c r="N276" s="234" t="s">
        <v>41</v>
      </c>
      <c r="O276" s="91"/>
      <c r="P276" s="235">
        <f>O276*H276</f>
        <v>0</v>
      </c>
      <c r="Q276" s="235">
        <v>0</v>
      </c>
      <c r="R276" s="235">
        <f>Q276*H276</f>
        <v>0</v>
      </c>
      <c r="S276" s="235">
        <v>0.01</v>
      </c>
      <c r="T276" s="236">
        <f>S276*H276</f>
        <v>9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37" t="s">
        <v>134</v>
      </c>
      <c r="AT276" s="237" t="s">
        <v>129</v>
      </c>
      <c r="AU276" s="237" t="s">
        <v>85</v>
      </c>
      <c r="AY276" s="17" t="s">
        <v>127</v>
      </c>
      <c r="BE276" s="238">
        <f>IF(N276="základní",J276,0)</f>
        <v>0</v>
      </c>
      <c r="BF276" s="238">
        <f>IF(N276="snížená",J276,0)</f>
        <v>0</v>
      </c>
      <c r="BG276" s="238">
        <f>IF(N276="zákl. přenesená",J276,0)</f>
        <v>0</v>
      </c>
      <c r="BH276" s="238">
        <f>IF(N276="sníž. přenesená",J276,0)</f>
        <v>0</v>
      </c>
      <c r="BI276" s="238">
        <f>IF(N276="nulová",J276,0)</f>
        <v>0</v>
      </c>
      <c r="BJ276" s="17" t="s">
        <v>83</v>
      </c>
      <c r="BK276" s="238">
        <f>ROUND(I276*H276,2)</f>
        <v>0</v>
      </c>
      <c r="BL276" s="17" t="s">
        <v>134</v>
      </c>
      <c r="BM276" s="237" t="s">
        <v>460</v>
      </c>
    </row>
    <row r="277" s="13" customFormat="1">
      <c r="A277" s="13"/>
      <c r="B277" s="239"/>
      <c r="C277" s="240"/>
      <c r="D277" s="241" t="s">
        <v>136</v>
      </c>
      <c r="E277" s="242" t="s">
        <v>1</v>
      </c>
      <c r="F277" s="243" t="s">
        <v>318</v>
      </c>
      <c r="G277" s="240"/>
      <c r="H277" s="242" t="s">
        <v>1</v>
      </c>
      <c r="I277" s="244"/>
      <c r="J277" s="240"/>
      <c r="K277" s="240"/>
      <c r="L277" s="245"/>
      <c r="M277" s="246"/>
      <c r="N277" s="247"/>
      <c r="O277" s="247"/>
      <c r="P277" s="247"/>
      <c r="Q277" s="247"/>
      <c r="R277" s="247"/>
      <c r="S277" s="247"/>
      <c r="T277" s="248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9" t="s">
        <v>136</v>
      </c>
      <c r="AU277" s="249" t="s">
        <v>85</v>
      </c>
      <c r="AV277" s="13" t="s">
        <v>83</v>
      </c>
      <c r="AW277" s="13" t="s">
        <v>32</v>
      </c>
      <c r="AX277" s="13" t="s">
        <v>76</v>
      </c>
      <c r="AY277" s="249" t="s">
        <v>127</v>
      </c>
    </row>
    <row r="278" s="14" customFormat="1">
      <c r="A278" s="14"/>
      <c r="B278" s="250"/>
      <c r="C278" s="251"/>
      <c r="D278" s="241" t="s">
        <v>136</v>
      </c>
      <c r="E278" s="252" t="s">
        <v>1</v>
      </c>
      <c r="F278" s="253" t="s">
        <v>319</v>
      </c>
      <c r="G278" s="251"/>
      <c r="H278" s="254">
        <v>900</v>
      </c>
      <c r="I278" s="255"/>
      <c r="J278" s="251"/>
      <c r="K278" s="251"/>
      <c r="L278" s="256"/>
      <c r="M278" s="257"/>
      <c r="N278" s="258"/>
      <c r="O278" s="258"/>
      <c r="P278" s="258"/>
      <c r="Q278" s="258"/>
      <c r="R278" s="258"/>
      <c r="S278" s="258"/>
      <c r="T278" s="259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0" t="s">
        <v>136</v>
      </c>
      <c r="AU278" s="260" t="s">
        <v>85</v>
      </c>
      <c r="AV278" s="14" t="s">
        <v>85</v>
      </c>
      <c r="AW278" s="14" t="s">
        <v>32</v>
      </c>
      <c r="AX278" s="14" t="s">
        <v>76</v>
      </c>
      <c r="AY278" s="260" t="s">
        <v>127</v>
      </c>
    </row>
    <row r="279" s="15" customFormat="1">
      <c r="A279" s="15"/>
      <c r="B279" s="261"/>
      <c r="C279" s="262"/>
      <c r="D279" s="241" t="s">
        <v>136</v>
      </c>
      <c r="E279" s="263" t="s">
        <v>1</v>
      </c>
      <c r="F279" s="264" t="s">
        <v>139</v>
      </c>
      <c r="G279" s="262"/>
      <c r="H279" s="265">
        <v>900</v>
      </c>
      <c r="I279" s="266"/>
      <c r="J279" s="262"/>
      <c r="K279" s="262"/>
      <c r="L279" s="267"/>
      <c r="M279" s="268"/>
      <c r="N279" s="269"/>
      <c r="O279" s="269"/>
      <c r="P279" s="269"/>
      <c r="Q279" s="269"/>
      <c r="R279" s="269"/>
      <c r="S279" s="269"/>
      <c r="T279" s="270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T279" s="271" t="s">
        <v>136</v>
      </c>
      <c r="AU279" s="271" t="s">
        <v>85</v>
      </c>
      <c r="AV279" s="15" t="s">
        <v>134</v>
      </c>
      <c r="AW279" s="15" t="s">
        <v>32</v>
      </c>
      <c r="AX279" s="15" t="s">
        <v>83</v>
      </c>
      <c r="AY279" s="271" t="s">
        <v>127</v>
      </c>
    </row>
    <row r="280" s="2" customFormat="1" ht="16.5" customHeight="1">
      <c r="A280" s="38"/>
      <c r="B280" s="39"/>
      <c r="C280" s="226" t="s">
        <v>461</v>
      </c>
      <c r="D280" s="226" t="s">
        <v>129</v>
      </c>
      <c r="E280" s="227" t="s">
        <v>451</v>
      </c>
      <c r="F280" s="228" t="s">
        <v>452</v>
      </c>
      <c r="G280" s="229" t="s">
        <v>132</v>
      </c>
      <c r="H280" s="230">
        <v>720</v>
      </c>
      <c r="I280" s="231"/>
      <c r="J280" s="232">
        <f>ROUND(I280*H280,2)</f>
        <v>0</v>
      </c>
      <c r="K280" s="228" t="s">
        <v>133</v>
      </c>
      <c r="L280" s="44"/>
      <c r="M280" s="233" t="s">
        <v>1</v>
      </c>
      <c r="N280" s="234" t="s">
        <v>41</v>
      </c>
      <c r="O280" s="91"/>
      <c r="P280" s="235">
        <f>O280*H280</f>
        <v>0</v>
      </c>
      <c r="Q280" s="235">
        <v>0</v>
      </c>
      <c r="R280" s="235">
        <f>Q280*H280</f>
        <v>0</v>
      </c>
      <c r="S280" s="235">
        <v>0.01</v>
      </c>
      <c r="T280" s="236">
        <f>S280*H280</f>
        <v>7.2000000000000002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37" t="s">
        <v>134</v>
      </c>
      <c r="AT280" s="237" t="s">
        <v>129</v>
      </c>
      <c r="AU280" s="237" t="s">
        <v>85</v>
      </c>
      <c r="AY280" s="17" t="s">
        <v>127</v>
      </c>
      <c r="BE280" s="238">
        <f>IF(N280="základní",J280,0)</f>
        <v>0</v>
      </c>
      <c r="BF280" s="238">
        <f>IF(N280="snížená",J280,0)</f>
        <v>0</v>
      </c>
      <c r="BG280" s="238">
        <f>IF(N280="zákl. přenesená",J280,0)</f>
        <v>0</v>
      </c>
      <c r="BH280" s="238">
        <f>IF(N280="sníž. přenesená",J280,0)</f>
        <v>0</v>
      </c>
      <c r="BI280" s="238">
        <f>IF(N280="nulová",J280,0)</f>
        <v>0</v>
      </c>
      <c r="BJ280" s="17" t="s">
        <v>83</v>
      </c>
      <c r="BK280" s="238">
        <f>ROUND(I280*H280,2)</f>
        <v>0</v>
      </c>
      <c r="BL280" s="17" t="s">
        <v>134</v>
      </c>
      <c r="BM280" s="237" t="s">
        <v>462</v>
      </c>
    </row>
    <row r="281" s="13" customFormat="1">
      <c r="A281" s="13"/>
      <c r="B281" s="239"/>
      <c r="C281" s="240"/>
      <c r="D281" s="241" t="s">
        <v>136</v>
      </c>
      <c r="E281" s="242" t="s">
        <v>1</v>
      </c>
      <c r="F281" s="243" t="s">
        <v>463</v>
      </c>
      <c r="G281" s="240"/>
      <c r="H281" s="242" t="s">
        <v>1</v>
      </c>
      <c r="I281" s="244"/>
      <c r="J281" s="240"/>
      <c r="K281" s="240"/>
      <c r="L281" s="245"/>
      <c r="M281" s="246"/>
      <c r="N281" s="247"/>
      <c r="O281" s="247"/>
      <c r="P281" s="247"/>
      <c r="Q281" s="247"/>
      <c r="R281" s="247"/>
      <c r="S281" s="247"/>
      <c r="T281" s="248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9" t="s">
        <v>136</v>
      </c>
      <c r="AU281" s="249" t="s">
        <v>85</v>
      </c>
      <c r="AV281" s="13" t="s">
        <v>83</v>
      </c>
      <c r="AW281" s="13" t="s">
        <v>32</v>
      </c>
      <c r="AX281" s="13" t="s">
        <v>76</v>
      </c>
      <c r="AY281" s="249" t="s">
        <v>127</v>
      </c>
    </row>
    <row r="282" s="14" customFormat="1">
      <c r="A282" s="14"/>
      <c r="B282" s="250"/>
      <c r="C282" s="251"/>
      <c r="D282" s="241" t="s">
        <v>136</v>
      </c>
      <c r="E282" s="252" t="s">
        <v>1</v>
      </c>
      <c r="F282" s="253" t="s">
        <v>324</v>
      </c>
      <c r="G282" s="251"/>
      <c r="H282" s="254">
        <v>720</v>
      </c>
      <c r="I282" s="255"/>
      <c r="J282" s="251"/>
      <c r="K282" s="251"/>
      <c r="L282" s="256"/>
      <c r="M282" s="257"/>
      <c r="N282" s="258"/>
      <c r="O282" s="258"/>
      <c r="P282" s="258"/>
      <c r="Q282" s="258"/>
      <c r="R282" s="258"/>
      <c r="S282" s="258"/>
      <c r="T282" s="259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0" t="s">
        <v>136</v>
      </c>
      <c r="AU282" s="260" t="s">
        <v>85</v>
      </c>
      <c r="AV282" s="14" t="s">
        <v>85</v>
      </c>
      <c r="AW282" s="14" t="s">
        <v>32</v>
      </c>
      <c r="AX282" s="14" t="s">
        <v>76</v>
      </c>
      <c r="AY282" s="260" t="s">
        <v>127</v>
      </c>
    </row>
    <row r="283" s="15" customFormat="1">
      <c r="A283" s="15"/>
      <c r="B283" s="261"/>
      <c r="C283" s="262"/>
      <c r="D283" s="241" t="s">
        <v>136</v>
      </c>
      <c r="E283" s="263" t="s">
        <v>1</v>
      </c>
      <c r="F283" s="264" t="s">
        <v>139</v>
      </c>
      <c r="G283" s="262"/>
      <c r="H283" s="265">
        <v>720</v>
      </c>
      <c r="I283" s="266"/>
      <c r="J283" s="262"/>
      <c r="K283" s="262"/>
      <c r="L283" s="267"/>
      <c r="M283" s="268"/>
      <c r="N283" s="269"/>
      <c r="O283" s="269"/>
      <c r="P283" s="269"/>
      <c r="Q283" s="269"/>
      <c r="R283" s="269"/>
      <c r="S283" s="269"/>
      <c r="T283" s="270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71" t="s">
        <v>136</v>
      </c>
      <c r="AU283" s="271" t="s">
        <v>85</v>
      </c>
      <c r="AV283" s="15" t="s">
        <v>134</v>
      </c>
      <c r="AW283" s="15" t="s">
        <v>32</v>
      </c>
      <c r="AX283" s="15" t="s">
        <v>83</v>
      </c>
      <c r="AY283" s="271" t="s">
        <v>127</v>
      </c>
    </row>
    <row r="284" s="12" customFormat="1" ht="22.8" customHeight="1">
      <c r="A284" s="12"/>
      <c r="B284" s="210"/>
      <c r="C284" s="211"/>
      <c r="D284" s="212" t="s">
        <v>75</v>
      </c>
      <c r="E284" s="224" t="s">
        <v>249</v>
      </c>
      <c r="F284" s="224" t="s">
        <v>250</v>
      </c>
      <c r="G284" s="211"/>
      <c r="H284" s="211"/>
      <c r="I284" s="214"/>
      <c r="J284" s="225">
        <f>BK284</f>
        <v>0</v>
      </c>
      <c r="K284" s="211"/>
      <c r="L284" s="216"/>
      <c r="M284" s="217"/>
      <c r="N284" s="218"/>
      <c r="O284" s="218"/>
      <c r="P284" s="219">
        <f>SUM(P285:P300)</f>
        <v>0</v>
      </c>
      <c r="Q284" s="218"/>
      <c r="R284" s="219">
        <f>SUM(R285:R300)</f>
        <v>0</v>
      </c>
      <c r="S284" s="218"/>
      <c r="T284" s="220">
        <f>SUM(T285:T300)</f>
        <v>0</v>
      </c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R284" s="221" t="s">
        <v>83</v>
      </c>
      <c r="AT284" s="222" t="s">
        <v>75</v>
      </c>
      <c r="AU284" s="222" t="s">
        <v>83</v>
      </c>
      <c r="AY284" s="221" t="s">
        <v>127</v>
      </c>
      <c r="BK284" s="223">
        <f>SUM(BK285:BK300)</f>
        <v>0</v>
      </c>
    </row>
    <row r="285" s="2" customFormat="1" ht="21.75" customHeight="1">
      <c r="A285" s="38"/>
      <c r="B285" s="39"/>
      <c r="C285" s="226" t="s">
        <v>464</v>
      </c>
      <c r="D285" s="226" t="s">
        <v>129</v>
      </c>
      <c r="E285" s="227" t="s">
        <v>252</v>
      </c>
      <c r="F285" s="228" t="s">
        <v>253</v>
      </c>
      <c r="G285" s="229" t="s">
        <v>202</v>
      </c>
      <c r="H285" s="230">
        <v>240.12000000000001</v>
      </c>
      <c r="I285" s="231"/>
      <c r="J285" s="232">
        <f>ROUND(I285*H285,2)</f>
        <v>0</v>
      </c>
      <c r="K285" s="228" t="s">
        <v>133</v>
      </c>
      <c r="L285" s="44"/>
      <c r="M285" s="233" t="s">
        <v>1</v>
      </c>
      <c r="N285" s="234" t="s">
        <v>41</v>
      </c>
      <c r="O285" s="91"/>
      <c r="P285" s="235">
        <f>O285*H285</f>
        <v>0</v>
      </c>
      <c r="Q285" s="235">
        <v>0</v>
      </c>
      <c r="R285" s="235">
        <f>Q285*H285</f>
        <v>0</v>
      </c>
      <c r="S285" s="235">
        <v>0</v>
      </c>
      <c r="T285" s="236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37" t="s">
        <v>134</v>
      </c>
      <c r="AT285" s="237" t="s">
        <v>129</v>
      </c>
      <c r="AU285" s="237" t="s">
        <v>85</v>
      </c>
      <c r="AY285" s="17" t="s">
        <v>127</v>
      </c>
      <c r="BE285" s="238">
        <f>IF(N285="základní",J285,0)</f>
        <v>0</v>
      </c>
      <c r="BF285" s="238">
        <f>IF(N285="snížená",J285,0)</f>
        <v>0</v>
      </c>
      <c r="BG285" s="238">
        <f>IF(N285="zákl. přenesená",J285,0)</f>
        <v>0</v>
      </c>
      <c r="BH285" s="238">
        <f>IF(N285="sníž. přenesená",J285,0)</f>
        <v>0</v>
      </c>
      <c r="BI285" s="238">
        <f>IF(N285="nulová",J285,0)</f>
        <v>0</v>
      </c>
      <c r="BJ285" s="17" t="s">
        <v>83</v>
      </c>
      <c r="BK285" s="238">
        <f>ROUND(I285*H285,2)</f>
        <v>0</v>
      </c>
      <c r="BL285" s="17" t="s">
        <v>134</v>
      </c>
      <c r="BM285" s="237" t="s">
        <v>465</v>
      </c>
    </row>
    <row r="286" s="13" customFormat="1">
      <c r="A286" s="13"/>
      <c r="B286" s="239"/>
      <c r="C286" s="240"/>
      <c r="D286" s="241" t="s">
        <v>136</v>
      </c>
      <c r="E286" s="242" t="s">
        <v>1</v>
      </c>
      <c r="F286" s="243" t="s">
        <v>255</v>
      </c>
      <c r="G286" s="240"/>
      <c r="H286" s="242" t="s">
        <v>1</v>
      </c>
      <c r="I286" s="244"/>
      <c r="J286" s="240"/>
      <c r="K286" s="240"/>
      <c r="L286" s="245"/>
      <c r="M286" s="246"/>
      <c r="N286" s="247"/>
      <c r="O286" s="247"/>
      <c r="P286" s="247"/>
      <c r="Q286" s="247"/>
      <c r="R286" s="247"/>
      <c r="S286" s="247"/>
      <c r="T286" s="248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9" t="s">
        <v>136</v>
      </c>
      <c r="AU286" s="249" t="s">
        <v>85</v>
      </c>
      <c r="AV286" s="13" t="s">
        <v>83</v>
      </c>
      <c r="AW286" s="13" t="s">
        <v>32</v>
      </c>
      <c r="AX286" s="13" t="s">
        <v>76</v>
      </c>
      <c r="AY286" s="249" t="s">
        <v>127</v>
      </c>
    </row>
    <row r="287" s="14" customFormat="1">
      <c r="A287" s="14"/>
      <c r="B287" s="250"/>
      <c r="C287" s="251"/>
      <c r="D287" s="241" t="s">
        <v>136</v>
      </c>
      <c r="E287" s="252" t="s">
        <v>1</v>
      </c>
      <c r="F287" s="253" t="s">
        <v>466</v>
      </c>
      <c r="G287" s="251"/>
      <c r="H287" s="254">
        <v>240.12000000000001</v>
      </c>
      <c r="I287" s="255"/>
      <c r="J287" s="251"/>
      <c r="K287" s="251"/>
      <c r="L287" s="256"/>
      <c r="M287" s="257"/>
      <c r="N287" s="258"/>
      <c r="O287" s="258"/>
      <c r="P287" s="258"/>
      <c r="Q287" s="258"/>
      <c r="R287" s="258"/>
      <c r="S287" s="258"/>
      <c r="T287" s="259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0" t="s">
        <v>136</v>
      </c>
      <c r="AU287" s="260" t="s">
        <v>85</v>
      </c>
      <c r="AV287" s="14" t="s">
        <v>85</v>
      </c>
      <c r="AW287" s="14" t="s">
        <v>32</v>
      </c>
      <c r="AX287" s="14" t="s">
        <v>76</v>
      </c>
      <c r="AY287" s="260" t="s">
        <v>127</v>
      </c>
    </row>
    <row r="288" s="15" customFormat="1">
      <c r="A288" s="15"/>
      <c r="B288" s="261"/>
      <c r="C288" s="262"/>
      <c r="D288" s="241" t="s">
        <v>136</v>
      </c>
      <c r="E288" s="263" t="s">
        <v>1</v>
      </c>
      <c r="F288" s="264" t="s">
        <v>139</v>
      </c>
      <c r="G288" s="262"/>
      <c r="H288" s="265">
        <v>240.12000000000001</v>
      </c>
      <c r="I288" s="266"/>
      <c r="J288" s="262"/>
      <c r="K288" s="262"/>
      <c r="L288" s="267"/>
      <c r="M288" s="268"/>
      <c r="N288" s="269"/>
      <c r="O288" s="269"/>
      <c r="P288" s="269"/>
      <c r="Q288" s="269"/>
      <c r="R288" s="269"/>
      <c r="S288" s="269"/>
      <c r="T288" s="270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71" t="s">
        <v>136</v>
      </c>
      <c r="AU288" s="271" t="s">
        <v>85</v>
      </c>
      <c r="AV288" s="15" t="s">
        <v>134</v>
      </c>
      <c r="AW288" s="15" t="s">
        <v>32</v>
      </c>
      <c r="AX288" s="15" t="s">
        <v>83</v>
      </c>
      <c r="AY288" s="271" t="s">
        <v>127</v>
      </c>
    </row>
    <row r="289" s="2" customFormat="1" ht="24.15" customHeight="1">
      <c r="A289" s="38"/>
      <c r="B289" s="39"/>
      <c r="C289" s="226" t="s">
        <v>467</v>
      </c>
      <c r="D289" s="226" t="s">
        <v>129</v>
      </c>
      <c r="E289" s="227" t="s">
        <v>262</v>
      </c>
      <c r="F289" s="228" t="s">
        <v>263</v>
      </c>
      <c r="G289" s="229" t="s">
        <v>202</v>
      </c>
      <c r="H289" s="230">
        <v>3361.6799999999998</v>
      </c>
      <c r="I289" s="231"/>
      <c r="J289" s="232">
        <f>ROUND(I289*H289,2)</f>
        <v>0</v>
      </c>
      <c r="K289" s="228" t="s">
        <v>133</v>
      </c>
      <c r="L289" s="44"/>
      <c r="M289" s="233" t="s">
        <v>1</v>
      </c>
      <c r="N289" s="234" t="s">
        <v>41</v>
      </c>
      <c r="O289" s="91"/>
      <c r="P289" s="235">
        <f>O289*H289</f>
        <v>0</v>
      </c>
      <c r="Q289" s="235">
        <v>0</v>
      </c>
      <c r="R289" s="235">
        <f>Q289*H289</f>
        <v>0</v>
      </c>
      <c r="S289" s="235">
        <v>0</v>
      </c>
      <c r="T289" s="236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37" t="s">
        <v>134</v>
      </c>
      <c r="AT289" s="237" t="s">
        <v>129</v>
      </c>
      <c r="AU289" s="237" t="s">
        <v>85</v>
      </c>
      <c r="AY289" s="17" t="s">
        <v>127</v>
      </c>
      <c r="BE289" s="238">
        <f>IF(N289="základní",J289,0)</f>
        <v>0</v>
      </c>
      <c r="BF289" s="238">
        <f>IF(N289="snížená",J289,0)</f>
        <v>0</v>
      </c>
      <c r="BG289" s="238">
        <f>IF(N289="zákl. přenesená",J289,0)</f>
        <v>0</v>
      </c>
      <c r="BH289" s="238">
        <f>IF(N289="sníž. přenesená",J289,0)</f>
        <v>0</v>
      </c>
      <c r="BI289" s="238">
        <f>IF(N289="nulová",J289,0)</f>
        <v>0</v>
      </c>
      <c r="BJ289" s="17" t="s">
        <v>83</v>
      </c>
      <c r="BK289" s="238">
        <f>ROUND(I289*H289,2)</f>
        <v>0</v>
      </c>
      <c r="BL289" s="17" t="s">
        <v>134</v>
      </c>
      <c r="BM289" s="237" t="s">
        <v>468</v>
      </c>
    </row>
    <row r="290" s="13" customFormat="1">
      <c r="A290" s="13"/>
      <c r="B290" s="239"/>
      <c r="C290" s="240"/>
      <c r="D290" s="241" t="s">
        <v>136</v>
      </c>
      <c r="E290" s="242" t="s">
        <v>1</v>
      </c>
      <c r="F290" s="243" t="s">
        <v>265</v>
      </c>
      <c r="G290" s="240"/>
      <c r="H290" s="242" t="s">
        <v>1</v>
      </c>
      <c r="I290" s="244"/>
      <c r="J290" s="240"/>
      <c r="K290" s="240"/>
      <c r="L290" s="245"/>
      <c r="M290" s="246"/>
      <c r="N290" s="247"/>
      <c r="O290" s="247"/>
      <c r="P290" s="247"/>
      <c r="Q290" s="247"/>
      <c r="R290" s="247"/>
      <c r="S290" s="247"/>
      <c r="T290" s="248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9" t="s">
        <v>136</v>
      </c>
      <c r="AU290" s="249" t="s">
        <v>85</v>
      </c>
      <c r="AV290" s="13" t="s">
        <v>83</v>
      </c>
      <c r="AW290" s="13" t="s">
        <v>32</v>
      </c>
      <c r="AX290" s="13" t="s">
        <v>76</v>
      </c>
      <c r="AY290" s="249" t="s">
        <v>127</v>
      </c>
    </row>
    <row r="291" s="14" customFormat="1">
      <c r="A291" s="14"/>
      <c r="B291" s="250"/>
      <c r="C291" s="251"/>
      <c r="D291" s="241" t="s">
        <v>136</v>
      </c>
      <c r="E291" s="252" t="s">
        <v>1</v>
      </c>
      <c r="F291" s="253" t="s">
        <v>469</v>
      </c>
      <c r="G291" s="251"/>
      <c r="H291" s="254">
        <v>3361.6799999999998</v>
      </c>
      <c r="I291" s="255"/>
      <c r="J291" s="251"/>
      <c r="K291" s="251"/>
      <c r="L291" s="256"/>
      <c r="M291" s="257"/>
      <c r="N291" s="258"/>
      <c r="O291" s="258"/>
      <c r="P291" s="258"/>
      <c r="Q291" s="258"/>
      <c r="R291" s="258"/>
      <c r="S291" s="258"/>
      <c r="T291" s="259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0" t="s">
        <v>136</v>
      </c>
      <c r="AU291" s="260" t="s">
        <v>85</v>
      </c>
      <c r="AV291" s="14" t="s">
        <v>85</v>
      </c>
      <c r="AW291" s="14" t="s">
        <v>32</v>
      </c>
      <c r="AX291" s="14" t="s">
        <v>76</v>
      </c>
      <c r="AY291" s="260" t="s">
        <v>127</v>
      </c>
    </row>
    <row r="292" s="15" customFormat="1">
      <c r="A292" s="15"/>
      <c r="B292" s="261"/>
      <c r="C292" s="262"/>
      <c r="D292" s="241" t="s">
        <v>136</v>
      </c>
      <c r="E292" s="263" t="s">
        <v>1</v>
      </c>
      <c r="F292" s="264" t="s">
        <v>139</v>
      </c>
      <c r="G292" s="262"/>
      <c r="H292" s="265">
        <v>3361.6799999999998</v>
      </c>
      <c r="I292" s="266"/>
      <c r="J292" s="262"/>
      <c r="K292" s="262"/>
      <c r="L292" s="267"/>
      <c r="M292" s="268"/>
      <c r="N292" s="269"/>
      <c r="O292" s="269"/>
      <c r="P292" s="269"/>
      <c r="Q292" s="269"/>
      <c r="R292" s="269"/>
      <c r="S292" s="269"/>
      <c r="T292" s="270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71" t="s">
        <v>136</v>
      </c>
      <c r="AU292" s="271" t="s">
        <v>85</v>
      </c>
      <c r="AV292" s="15" t="s">
        <v>134</v>
      </c>
      <c r="AW292" s="15" t="s">
        <v>32</v>
      </c>
      <c r="AX292" s="15" t="s">
        <v>83</v>
      </c>
      <c r="AY292" s="271" t="s">
        <v>127</v>
      </c>
    </row>
    <row r="293" s="2" customFormat="1" ht="24.15" customHeight="1">
      <c r="A293" s="38"/>
      <c r="B293" s="39"/>
      <c r="C293" s="226" t="s">
        <v>470</v>
      </c>
      <c r="D293" s="226" t="s">
        <v>129</v>
      </c>
      <c r="E293" s="227" t="s">
        <v>272</v>
      </c>
      <c r="F293" s="228" t="s">
        <v>273</v>
      </c>
      <c r="G293" s="229" t="s">
        <v>202</v>
      </c>
      <c r="H293" s="230">
        <v>240.12000000000001</v>
      </c>
      <c r="I293" s="231"/>
      <c r="J293" s="232">
        <f>ROUND(I293*H293,2)</f>
        <v>0</v>
      </c>
      <c r="K293" s="228" t="s">
        <v>133</v>
      </c>
      <c r="L293" s="44"/>
      <c r="M293" s="233" t="s">
        <v>1</v>
      </c>
      <c r="N293" s="234" t="s">
        <v>41</v>
      </c>
      <c r="O293" s="91"/>
      <c r="P293" s="235">
        <f>O293*H293</f>
        <v>0</v>
      </c>
      <c r="Q293" s="235">
        <v>0</v>
      </c>
      <c r="R293" s="235">
        <f>Q293*H293</f>
        <v>0</v>
      </c>
      <c r="S293" s="235">
        <v>0</v>
      </c>
      <c r="T293" s="236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37" t="s">
        <v>134</v>
      </c>
      <c r="AT293" s="237" t="s">
        <v>129</v>
      </c>
      <c r="AU293" s="237" t="s">
        <v>85</v>
      </c>
      <c r="AY293" s="17" t="s">
        <v>127</v>
      </c>
      <c r="BE293" s="238">
        <f>IF(N293="základní",J293,0)</f>
        <v>0</v>
      </c>
      <c r="BF293" s="238">
        <f>IF(N293="snížená",J293,0)</f>
        <v>0</v>
      </c>
      <c r="BG293" s="238">
        <f>IF(N293="zákl. přenesená",J293,0)</f>
        <v>0</v>
      </c>
      <c r="BH293" s="238">
        <f>IF(N293="sníž. přenesená",J293,0)</f>
        <v>0</v>
      </c>
      <c r="BI293" s="238">
        <f>IF(N293="nulová",J293,0)</f>
        <v>0</v>
      </c>
      <c r="BJ293" s="17" t="s">
        <v>83</v>
      </c>
      <c r="BK293" s="238">
        <f>ROUND(I293*H293,2)</f>
        <v>0</v>
      </c>
      <c r="BL293" s="17" t="s">
        <v>134</v>
      </c>
      <c r="BM293" s="237" t="s">
        <v>471</v>
      </c>
    </row>
    <row r="294" s="13" customFormat="1">
      <c r="A294" s="13"/>
      <c r="B294" s="239"/>
      <c r="C294" s="240"/>
      <c r="D294" s="241" t="s">
        <v>136</v>
      </c>
      <c r="E294" s="242" t="s">
        <v>1</v>
      </c>
      <c r="F294" s="243" t="s">
        <v>255</v>
      </c>
      <c r="G294" s="240"/>
      <c r="H294" s="242" t="s">
        <v>1</v>
      </c>
      <c r="I294" s="244"/>
      <c r="J294" s="240"/>
      <c r="K294" s="240"/>
      <c r="L294" s="245"/>
      <c r="M294" s="246"/>
      <c r="N294" s="247"/>
      <c r="O294" s="247"/>
      <c r="P294" s="247"/>
      <c r="Q294" s="247"/>
      <c r="R294" s="247"/>
      <c r="S294" s="247"/>
      <c r="T294" s="248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9" t="s">
        <v>136</v>
      </c>
      <c r="AU294" s="249" t="s">
        <v>85</v>
      </c>
      <c r="AV294" s="13" t="s">
        <v>83</v>
      </c>
      <c r="AW294" s="13" t="s">
        <v>32</v>
      </c>
      <c r="AX294" s="13" t="s">
        <v>76</v>
      </c>
      <c r="AY294" s="249" t="s">
        <v>127</v>
      </c>
    </row>
    <row r="295" s="14" customFormat="1">
      <c r="A295" s="14"/>
      <c r="B295" s="250"/>
      <c r="C295" s="251"/>
      <c r="D295" s="241" t="s">
        <v>136</v>
      </c>
      <c r="E295" s="252" t="s">
        <v>1</v>
      </c>
      <c r="F295" s="253" t="s">
        <v>466</v>
      </c>
      <c r="G295" s="251"/>
      <c r="H295" s="254">
        <v>240.12000000000001</v>
      </c>
      <c r="I295" s="255"/>
      <c r="J295" s="251"/>
      <c r="K295" s="251"/>
      <c r="L295" s="256"/>
      <c r="M295" s="257"/>
      <c r="N295" s="258"/>
      <c r="O295" s="258"/>
      <c r="P295" s="258"/>
      <c r="Q295" s="258"/>
      <c r="R295" s="258"/>
      <c r="S295" s="258"/>
      <c r="T295" s="259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0" t="s">
        <v>136</v>
      </c>
      <c r="AU295" s="260" t="s">
        <v>85</v>
      </c>
      <c r="AV295" s="14" t="s">
        <v>85</v>
      </c>
      <c r="AW295" s="14" t="s">
        <v>32</v>
      </c>
      <c r="AX295" s="14" t="s">
        <v>76</v>
      </c>
      <c r="AY295" s="260" t="s">
        <v>127</v>
      </c>
    </row>
    <row r="296" s="15" customFormat="1">
      <c r="A296" s="15"/>
      <c r="B296" s="261"/>
      <c r="C296" s="262"/>
      <c r="D296" s="241" t="s">
        <v>136</v>
      </c>
      <c r="E296" s="263" t="s">
        <v>1</v>
      </c>
      <c r="F296" s="264" t="s">
        <v>139</v>
      </c>
      <c r="G296" s="262"/>
      <c r="H296" s="265">
        <v>240.12000000000001</v>
      </c>
      <c r="I296" s="266"/>
      <c r="J296" s="262"/>
      <c r="K296" s="262"/>
      <c r="L296" s="267"/>
      <c r="M296" s="268"/>
      <c r="N296" s="269"/>
      <c r="O296" s="269"/>
      <c r="P296" s="269"/>
      <c r="Q296" s="269"/>
      <c r="R296" s="269"/>
      <c r="S296" s="269"/>
      <c r="T296" s="270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T296" s="271" t="s">
        <v>136</v>
      </c>
      <c r="AU296" s="271" t="s">
        <v>85</v>
      </c>
      <c r="AV296" s="15" t="s">
        <v>134</v>
      </c>
      <c r="AW296" s="15" t="s">
        <v>32</v>
      </c>
      <c r="AX296" s="15" t="s">
        <v>83</v>
      </c>
      <c r="AY296" s="271" t="s">
        <v>127</v>
      </c>
    </row>
    <row r="297" s="2" customFormat="1" ht="37.8" customHeight="1">
      <c r="A297" s="38"/>
      <c r="B297" s="39"/>
      <c r="C297" s="226" t="s">
        <v>472</v>
      </c>
      <c r="D297" s="226" t="s">
        <v>129</v>
      </c>
      <c r="E297" s="227" t="s">
        <v>299</v>
      </c>
      <c r="F297" s="228" t="s">
        <v>300</v>
      </c>
      <c r="G297" s="229" t="s">
        <v>202</v>
      </c>
      <c r="H297" s="230">
        <v>240.12000000000001</v>
      </c>
      <c r="I297" s="231"/>
      <c r="J297" s="232">
        <f>ROUND(I297*H297,2)</f>
        <v>0</v>
      </c>
      <c r="K297" s="228" t="s">
        <v>133</v>
      </c>
      <c r="L297" s="44"/>
      <c r="M297" s="233" t="s">
        <v>1</v>
      </c>
      <c r="N297" s="234" t="s">
        <v>41</v>
      </c>
      <c r="O297" s="91"/>
      <c r="P297" s="235">
        <f>O297*H297</f>
        <v>0</v>
      </c>
      <c r="Q297" s="235">
        <v>0</v>
      </c>
      <c r="R297" s="235">
        <f>Q297*H297</f>
        <v>0</v>
      </c>
      <c r="S297" s="235">
        <v>0</v>
      </c>
      <c r="T297" s="236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37" t="s">
        <v>134</v>
      </c>
      <c r="AT297" s="237" t="s">
        <v>129</v>
      </c>
      <c r="AU297" s="237" t="s">
        <v>85</v>
      </c>
      <c r="AY297" s="17" t="s">
        <v>127</v>
      </c>
      <c r="BE297" s="238">
        <f>IF(N297="základní",J297,0)</f>
        <v>0</v>
      </c>
      <c r="BF297" s="238">
        <f>IF(N297="snížená",J297,0)</f>
        <v>0</v>
      </c>
      <c r="BG297" s="238">
        <f>IF(N297="zákl. přenesená",J297,0)</f>
        <v>0</v>
      </c>
      <c r="BH297" s="238">
        <f>IF(N297="sníž. přenesená",J297,0)</f>
        <v>0</v>
      </c>
      <c r="BI297" s="238">
        <f>IF(N297="nulová",J297,0)</f>
        <v>0</v>
      </c>
      <c r="BJ297" s="17" t="s">
        <v>83</v>
      </c>
      <c r="BK297" s="238">
        <f>ROUND(I297*H297,2)</f>
        <v>0</v>
      </c>
      <c r="BL297" s="17" t="s">
        <v>134</v>
      </c>
      <c r="BM297" s="237" t="s">
        <v>473</v>
      </c>
    </row>
    <row r="298" s="13" customFormat="1">
      <c r="A298" s="13"/>
      <c r="B298" s="239"/>
      <c r="C298" s="240"/>
      <c r="D298" s="241" t="s">
        <v>136</v>
      </c>
      <c r="E298" s="242" t="s">
        <v>1</v>
      </c>
      <c r="F298" s="243" t="s">
        <v>255</v>
      </c>
      <c r="G298" s="240"/>
      <c r="H298" s="242" t="s">
        <v>1</v>
      </c>
      <c r="I298" s="244"/>
      <c r="J298" s="240"/>
      <c r="K298" s="240"/>
      <c r="L298" s="245"/>
      <c r="M298" s="246"/>
      <c r="N298" s="247"/>
      <c r="O298" s="247"/>
      <c r="P298" s="247"/>
      <c r="Q298" s="247"/>
      <c r="R298" s="247"/>
      <c r="S298" s="247"/>
      <c r="T298" s="248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9" t="s">
        <v>136</v>
      </c>
      <c r="AU298" s="249" t="s">
        <v>85</v>
      </c>
      <c r="AV298" s="13" t="s">
        <v>83</v>
      </c>
      <c r="AW298" s="13" t="s">
        <v>32</v>
      </c>
      <c r="AX298" s="13" t="s">
        <v>76</v>
      </c>
      <c r="AY298" s="249" t="s">
        <v>127</v>
      </c>
    </row>
    <row r="299" s="14" customFormat="1">
      <c r="A299" s="14"/>
      <c r="B299" s="250"/>
      <c r="C299" s="251"/>
      <c r="D299" s="241" t="s">
        <v>136</v>
      </c>
      <c r="E299" s="252" t="s">
        <v>1</v>
      </c>
      <c r="F299" s="253" t="s">
        <v>474</v>
      </c>
      <c r="G299" s="251"/>
      <c r="H299" s="254">
        <v>240.12000000000001</v>
      </c>
      <c r="I299" s="255"/>
      <c r="J299" s="251"/>
      <c r="K299" s="251"/>
      <c r="L299" s="256"/>
      <c r="M299" s="257"/>
      <c r="N299" s="258"/>
      <c r="O299" s="258"/>
      <c r="P299" s="258"/>
      <c r="Q299" s="258"/>
      <c r="R299" s="258"/>
      <c r="S299" s="258"/>
      <c r="T299" s="259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0" t="s">
        <v>136</v>
      </c>
      <c r="AU299" s="260" t="s">
        <v>85</v>
      </c>
      <c r="AV299" s="14" t="s">
        <v>85</v>
      </c>
      <c r="AW299" s="14" t="s">
        <v>32</v>
      </c>
      <c r="AX299" s="14" t="s">
        <v>76</v>
      </c>
      <c r="AY299" s="260" t="s">
        <v>127</v>
      </c>
    </row>
    <row r="300" s="15" customFormat="1">
      <c r="A300" s="15"/>
      <c r="B300" s="261"/>
      <c r="C300" s="262"/>
      <c r="D300" s="241" t="s">
        <v>136</v>
      </c>
      <c r="E300" s="263" t="s">
        <v>1</v>
      </c>
      <c r="F300" s="264" t="s">
        <v>139</v>
      </c>
      <c r="G300" s="262"/>
      <c r="H300" s="265">
        <v>240.12000000000001</v>
      </c>
      <c r="I300" s="266"/>
      <c r="J300" s="262"/>
      <c r="K300" s="262"/>
      <c r="L300" s="267"/>
      <c r="M300" s="268"/>
      <c r="N300" s="269"/>
      <c r="O300" s="269"/>
      <c r="P300" s="269"/>
      <c r="Q300" s="269"/>
      <c r="R300" s="269"/>
      <c r="S300" s="269"/>
      <c r="T300" s="270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71" t="s">
        <v>136</v>
      </c>
      <c r="AU300" s="271" t="s">
        <v>85</v>
      </c>
      <c r="AV300" s="15" t="s">
        <v>134</v>
      </c>
      <c r="AW300" s="15" t="s">
        <v>32</v>
      </c>
      <c r="AX300" s="15" t="s">
        <v>83</v>
      </c>
      <c r="AY300" s="271" t="s">
        <v>127</v>
      </c>
    </row>
    <row r="301" s="12" customFormat="1" ht="22.8" customHeight="1">
      <c r="A301" s="12"/>
      <c r="B301" s="210"/>
      <c r="C301" s="211"/>
      <c r="D301" s="212" t="s">
        <v>75</v>
      </c>
      <c r="E301" s="224" t="s">
        <v>303</v>
      </c>
      <c r="F301" s="224" t="s">
        <v>304</v>
      </c>
      <c r="G301" s="211"/>
      <c r="H301" s="211"/>
      <c r="I301" s="214"/>
      <c r="J301" s="225">
        <f>BK301</f>
        <v>0</v>
      </c>
      <c r="K301" s="211"/>
      <c r="L301" s="216"/>
      <c r="M301" s="217"/>
      <c r="N301" s="218"/>
      <c r="O301" s="218"/>
      <c r="P301" s="219">
        <f>SUM(P302:P303)</f>
        <v>0</v>
      </c>
      <c r="Q301" s="218"/>
      <c r="R301" s="219">
        <f>SUM(R302:R303)</f>
        <v>0</v>
      </c>
      <c r="S301" s="218"/>
      <c r="T301" s="220">
        <f>SUM(T302:T303)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21" t="s">
        <v>83</v>
      </c>
      <c r="AT301" s="222" t="s">
        <v>75</v>
      </c>
      <c r="AU301" s="222" t="s">
        <v>83</v>
      </c>
      <c r="AY301" s="221" t="s">
        <v>127</v>
      </c>
      <c r="BK301" s="223">
        <f>SUM(BK302:BK303)</f>
        <v>0</v>
      </c>
    </row>
    <row r="302" s="2" customFormat="1" ht="33" customHeight="1">
      <c r="A302" s="38"/>
      <c r="B302" s="39"/>
      <c r="C302" s="226" t="s">
        <v>475</v>
      </c>
      <c r="D302" s="226" t="s">
        <v>129</v>
      </c>
      <c r="E302" s="227" t="s">
        <v>306</v>
      </c>
      <c r="F302" s="228" t="s">
        <v>307</v>
      </c>
      <c r="G302" s="229" t="s">
        <v>202</v>
      </c>
      <c r="H302" s="230">
        <v>90.736999999999995</v>
      </c>
      <c r="I302" s="231"/>
      <c r="J302" s="232">
        <f>ROUND(I302*H302,2)</f>
        <v>0</v>
      </c>
      <c r="K302" s="228" t="s">
        <v>133</v>
      </c>
      <c r="L302" s="44"/>
      <c r="M302" s="233" t="s">
        <v>1</v>
      </c>
      <c r="N302" s="234" t="s">
        <v>41</v>
      </c>
      <c r="O302" s="91"/>
      <c r="P302" s="235">
        <f>O302*H302</f>
        <v>0</v>
      </c>
      <c r="Q302" s="235">
        <v>0</v>
      </c>
      <c r="R302" s="235">
        <f>Q302*H302</f>
        <v>0</v>
      </c>
      <c r="S302" s="235">
        <v>0</v>
      </c>
      <c r="T302" s="236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237" t="s">
        <v>134</v>
      </c>
      <c r="AT302" s="237" t="s">
        <v>129</v>
      </c>
      <c r="AU302" s="237" t="s">
        <v>85</v>
      </c>
      <c r="AY302" s="17" t="s">
        <v>127</v>
      </c>
      <c r="BE302" s="238">
        <f>IF(N302="základní",J302,0)</f>
        <v>0</v>
      </c>
      <c r="BF302" s="238">
        <f>IF(N302="snížená",J302,0)</f>
        <v>0</v>
      </c>
      <c r="BG302" s="238">
        <f>IF(N302="zákl. přenesená",J302,0)</f>
        <v>0</v>
      </c>
      <c r="BH302" s="238">
        <f>IF(N302="sníž. přenesená",J302,0)</f>
        <v>0</v>
      </c>
      <c r="BI302" s="238">
        <f>IF(N302="nulová",J302,0)</f>
        <v>0</v>
      </c>
      <c r="BJ302" s="17" t="s">
        <v>83</v>
      </c>
      <c r="BK302" s="238">
        <f>ROUND(I302*H302,2)</f>
        <v>0</v>
      </c>
      <c r="BL302" s="17" t="s">
        <v>134</v>
      </c>
      <c r="BM302" s="237" t="s">
        <v>476</v>
      </c>
    </row>
    <row r="303" s="2" customFormat="1" ht="33" customHeight="1">
      <c r="A303" s="38"/>
      <c r="B303" s="39"/>
      <c r="C303" s="226" t="s">
        <v>477</v>
      </c>
      <c r="D303" s="226" t="s">
        <v>129</v>
      </c>
      <c r="E303" s="227" t="s">
        <v>310</v>
      </c>
      <c r="F303" s="228" t="s">
        <v>311</v>
      </c>
      <c r="G303" s="229" t="s">
        <v>202</v>
      </c>
      <c r="H303" s="230">
        <v>90.736999999999995</v>
      </c>
      <c r="I303" s="231"/>
      <c r="J303" s="232">
        <f>ROUND(I303*H303,2)</f>
        <v>0</v>
      </c>
      <c r="K303" s="228" t="s">
        <v>133</v>
      </c>
      <c r="L303" s="44"/>
      <c r="M303" s="272" t="s">
        <v>1</v>
      </c>
      <c r="N303" s="273" t="s">
        <v>41</v>
      </c>
      <c r="O303" s="274"/>
      <c r="P303" s="275">
        <f>O303*H303</f>
        <v>0</v>
      </c>
      <c r="Q303" s="275">
        <v>0</v>
      </c>
      <c r="R303" s="275">
        <f>Q303*H303</f>
        <v>0</v>
      </c>
      <c r="S303" s="275">
        <v>0</v>
      </c>
      <c r="T303" s="276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37" t="s">
        <v>134</v>
      </c>
      <c r="AT303" s="237" t="s">
        <v>129</v>
      </c>
      <c r="AU303" s="237" t="s">
        <v>85</v>
      </c>
      <c r="AY303" s="17" t="s">
        <v>127</v>
      </c>
      <c r="BE303" s="238">
        <f>IF(N303="základní",J303,0)</f>
        <v>0</v>
      </c>
      <c r="BF303" s="238">
        <f>IF(N303="snížená",J303,0)</f>
        <v>0</v>
      </c>
      <c r="BG303" s="238">
        <f>IF(N303="zákl. přenesená",J303,0)</f>
        <v>0</v>
      </c>
      <c r="BH303" s="238">
        <f>IF(N303="sníž. přenesená",J303,0)</f>
        <v>0</v>
      </c>
      <c r="BI303" s="238">
        <f>IF(N303="nulová",J303,0)</f>
        <v>0</v>
      </c>
      <c r="BJ303" s="17" t="s">
        <v>83</v>
      </c>
      <c r="BK303" s="238">
        <f>ROUND(I303*H303,2)</f>
        <v>0</v>
      </c>
      <c r="BL303" s="17" t="s">
        <v>134</v>
      </c>
      <c r="BM303" s="237" t="s">
        <v>478</v>
      </c>
    </row>
    <row r="304" s="2" customFormat="1" ht="6.96" customHeight="1">
      <c r="A304" s="38"/>
      <c r="B304" s="66"/>
      <c r="C304" s="67"/>
      <c r="D304" s="67"/>
      <c r="E304" s="67"/>
      <c r="F304" s="67"/>
      <c r="G304" s="67"/>
      <c r="H304" s="67"/>
      <c r="I304" s="67"/>
      <c r="J304" s="67"/>
      <c r="K304" s="67"/>
      <c r="L304" s="44"/>
      <c r="M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</row>
  </sheetData>
  <sheetProtection sheet="1" autoFilter="0" formatColumns="0" formatRows="0" objects="1" scenarios="1" spinCount="100000" saltValue="/uWECoyEFIA51f5iCFfwT7MkTpYGuGuPzcB0iPh/Jh+uBaHjlYbeE+pqpCCwj6y+U5npIbyFNQngbWU5A/IlWA==" hashValue="NVo2cDDL0a7P9sQHVGtUov4mWNwIR2wYWa0rl92CNXnnQswVxLHfdRTYoYF2cWZhMA1Odfv4VfuMvtHbio8NyA==" algorithmName="SHA-512" password="CC35"/>
  <autoFilter ref="C125:K30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4:H114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96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85</v>
      </c>
    </row>
    <row r="4" s="1" customFormat="1" ht="24.96" customHeight="1">
      <c r="B4" s="20"/>
      <c r="D4" s="148" t="s">
        <v>97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26.25" customHeight="1">
      <c r="B7" s="20"/>
      <c r="E7" s="151" t="str">
        <f>'Rekapitulace stavby'!K6</f>
        <v>Oprava zpevněných ploch v areálu letiště, Hradec Králové - I. etapa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98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479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21</v>
      </c>
      <c r="G12" s="38"/>
      <c r="H12" s="38"/>
      <c r="I12" s="150" t="s">
        <v>22</v>
      </c>
      <c r="J12" s="153" t="str">
        <f>'Rekapitulace stavby'!AN8</f>
        <v>27. 5. 2026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tr">
        <f>IF('Rekapitulace stavby'!E11="","",'Rekapitulace stavby'!E11)</f>
        <v xml:space="preserve"> </v>
      </c>
      <c r="F15" s="38"/>
      <c r="G15" s="38"/>
      <c r="H15" s="38"/>
      <c r="I15" s="150" t="s">
        <v>27</v>
      </c>
      <c r="J15" s="141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0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34</v>
      </c>
      <c r="F24" s="38"/>
      <c r="G24" s="38"/>
      <c r="H24" s="38"/>
      <c r="I24" s="150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ROUND(J122,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ROUND((SUM(BE122:BE146)),  2)</f>
        <v>0</v>
      </c>
      <c r="G33" s="38"/>
      <c r="H33" s="38"/>
      <c r="I33" s="164">
        <v>0.20999999999999999</v>
      </c>
      <c r="J33" s="163">
        <f>ROUND(((SUM(BE122:BE146))*I33),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ROUND((SUM(BF122:BF146)),  2)</f>
        <v>0</v>
      </c>
      <c r="G34" s="38"/>
      <c r="H34" s="38"/>
      <c r="I34" s="164">
        <v>0.12</v>
      </c>
      <c r="J34" s="163">
        <f>ROUND(((SUM(BF122:BF146))*I34),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ROUND((SUM(BG122:BG146)),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ROUND((SUM(BH122:BH146)),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ROUND((SUM(BI122:BI146)),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40"/>
      <c r="D85" s="40"/>
      <c r="E85" s="183" t="str">
        <f>E7</f>
        <v>Oprava zpevněných ploch v areálu letiště, Hradec Králové - I. etapa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98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B - Vedelejší a ostatní náklady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Hradec králové</v>
      </c>
      <c r="G89" s="40"/>
      <c r="H89" s="40"/>
      <c r="I89" s="32" t="s">
        <v>22</v>
      </c>
      <c r="J89" s="79" t="str">
        <f>IF(J12="","",J12)</f>
        <v>27. 5. 2026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>VIAPROJEKT s.r.o. HK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B.Burešová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103</v>
      </c>
      <c r="D94" s="185"/>
      <c r="E94" s="185"/>
      <c r="F94" s="185"/>
      <c r="G94" s="185"/>
      <c r="H94" s="185"/>
      <c r="I94" s="185"/>
      <c r="J94" s="186" t="s">
        <v>104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105</v>
      </c>
      <c r="D96" s="40"/>
      <c r="E96" s="40"/>
      <c r="F96" s="40"/>
      <c r="G96" s="40"/>
      <c r="H96" s="40"/>
      <c r="I96" s="40"/>
      <c r="J96" s="110">
        <f>J122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88"/>
      <c r="C97" s="189"/>
      <c r="D97" s="190" t="s">
        <v>480</v>
      </c>
      <c r="E97" s="191"/>
      <c r="F97" s="191"/>
      <c r="G97" s="191"/>
      <c r="H97" s="191"/>
      <c r="I97" s="191"/>
      <c r="J97" s="192">
        <f>J123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4"/>
      <c r="C98" s="133"/>
      <c r="D98" s="195" t="s">
        <v>481</v>
      </c>
      <c r="E98" s="196"/>
      <c r="F98" s="196"/>
      <c r="G98" s="196"/>
      <c r="H98" s="196"/>
      <c r="I98" s="196"/>
      <c r="J98" s="197">
        <f>J124</f>
        <v>0</v>
      </c>
      <c r="K98" s="133"/>
      <c r="L98" s="19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4"/>
      <c r="C99" s="133"/>
      <c r="D99" s="195" t="s">
        <v>482</v>
      </c>
      <c r="E99" s="196"/>
      <c r="F99" s="196"/>
      <c r="G99" s="196"/>
      <c r="H99" s="196"/>
      <c r="I99" s="196"/>
      <c r="J99" s="197">
        <f>J129</f>
        <v>0</v>
      </c>
      <c r="K99" s="133"/>
      <c r="L99" s="19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4"/>
      <c r="C100" s="133"/>
      <c r="D100" s="195" t="s">
        <v>483</v>
      </c>
      <c r="E100" s="196"/>
      <c r="F100" s="196"/>
      <c r="G100" s="196"/>
      <c r="H100" s="196"/>
      <c r="I100" s="196"/>
      <c r="J100" s="197">
        <f>J138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484</v>
      </c>
      <c r="E101" s="196"/>
      <c r="F101" s="196"/>
      <c r="G101" s="196"/>
      <c r="H101" s="196"/>
      <c r="I101" s="196"/>
      <c r="J101" s="197">
        <f>J140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485</v>
      </c>
      <c r="E102" s="196"/>
      <c r="F102" s="196"/>
      <c r="G102" s="196"/>
      <c r="H102" s="196"/>
      <c r="I102" s="196"/>
      <c r="J102" s="197">
        <f>J145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112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6.25" customHeight="1">
      <c r="A112" s="38"/>
      <c r="B112" s="39"/>
      <c r="C112" s="40"/>
      <c r="D112" s="40"/>
      <c r="E112" s="183" t="str">
        <f>E7</f>
        <v>Oprava zpevněných ploch v areálu letiště, Hradec Králové - I. etapa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98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E9</f>
        <v>B - Vedelejší a ostatní náklady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F12</f>
        <v>Hradec králové</v>
      </c>
      <c r="G116" s="40"/>
      <c r="H116" s="40"/>
      <c r="I116" s="32" t="s">
        <v>22</v>
      </c>
      <c r="J116" s="79" t="str">
        <f>IF(J12="","",J12)</f>
        <v>27. 5. 2026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E15</f>
        <v xml:space="preserve"> </v>
      </c>
      <c r="G118" s="40"/>
      <c r="H118" s="40"/>
      <c r="I118" s="32" t="s">
        <v>30</v>
      </c>
      <c r="J118" s="36" t="str">
        <f>E21</f>
        <v>VIAPROJEKT s.r.o. HK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IF(E18="","",E18)</f>
        <v>Vyplň údaj</v>
      </c>
      <c r="G119" s="40"/>
      <c r="H119" s="40"/>
      <c r="I119" s="32" t="s">
        <v>33</v>
      </c>
      <c r="J119" s="36" t="str">
        <f>E24</f>
        <v>B.Burešová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9"/>
      <c r="B121" s="200"/>
      <c r="C121" s="201" t="s">
        <v>113</v>
      </c>
      <c r="D121" s="202" t="s">
        <v>61</v>
      </c>
      <c r="E121" s="202" t="s">
        <v>57</v>
      </c>
      <c r="F121" s="202" t="s">
        <v>58</v>
      </c>
      <c r="G121" s="202" t="s">
        <v>114</v>
      </c>
      <c r="H121" s="202" t="s">
        <v>115</v>
      </c>
      <c r="I121" s="202" t="s">
        <v>116</v>
      </c>
      <c r="J121" s="202" t="s">
        <v>104</v>
      </c>
      <c r="K121" s="203" t="s">
        <v>117</v>
      </c>
      <c r="L121" s="204"/>
      <c r="M121" s="100" t="s">
        <v>1</v>
      </c>
      <c r="N121" s="101" t="s">
        <v>40</v>
      </c>
      <c r="O121" s="101" t="s">
        <v>118</v>
      </c>
      <c r="P121" s="101" t="s">
        <v>119</v>
      </c>
      <c r="Q121" s="101" t="s">
        <v>120</v>
      </c>
      <c r="R121" s="101" t="s">
        <v>121</v>
      </c>
      <c r="S121" s="101" t="s">
        <v>122</v>
      </c>
      <c r="T121" s="102" t="s">
        <v>123</v>
      </c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="2" customFormat="1" ht="22.8" customHeight="1">
      <c r="A122" s="38"/>
      <c r="B122" s="39"/>
      <c r="C122" s="107" t="s">
        <v>124</v>
      </c>
      <c r="D122" s="40"/>
      <c r="E122" s="40"/>
      <c r="F122" s="40"/>
      <c r="G122" s="40"/>
      <c r="H122" s="40"/>
      <c r="I122" s="40"/>
      <c r="J122" s="205">
        <f>BK122</f>
        <v>0</v>
      </c>
      <c r="K122" s="40"/>
      <c r="L122" s="44"/>
      <c r="M122" s="103"/>
      <c r="N122" s="206"/>
      <c r="O122" s="104"/>
      <c r="P122" s="207">
        <f>P123</f>
        <v>0</v>
      </c>
      <c r="Q122" s="104"/>
      <c r="R122" s="207">
        <f>R123</f>
        <v>0</v>
      </c>
      <c r="S122" s="104"/>
      <c r="T122" s="208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106</v>
      </c>
      <c r="BK122" s="209">
        <f>BK123</f>
        <v>0</v>
      </c>
    </row>
    <row r="123" s="12" customFormat="1" ht="25.92" customHeight="1">
      <c r="A123" s="12"/>
      <c r="B123" s="210"/>
      <c r="C123" s="211"/>
      <c r="D123" s="212" t="s">
        <v>75</v>
      </c>
      <c r="E123" s="213" t="s">
        <v>486</v>
      </c>
      <c r="F123" s="213" t="s">
        <v>487</v>
      </c>
      <c r="G123" s="211"/>
      <c r="H123" s="211"/>
      <c r="I123" s="214"/>
      <c r="J123" s="215">
        <f>BK123</f>
        <v>0</v>
      </c>
      <c r="K123" s="211"/>
      <c r="L123" s="216"/>
      <c r="M123" s="217"/>
      <c r="N123" s="218"/>
      <c r="O123" s="218"/>
      <c r="P123" s="219">
        <f>P124+P129+P138+P140+P145</f>
        <v>0</v>
      </c>
      <c r="Q123" s="218"/>
      <c r="R123" s="219">
        <f>R124+R129+R138+R140+R145</f>
        <v>0</v>
      </c>
      <c r="S123" s="218"/>
      <c r="T123" s="220">
        <f>T124+T129+T138+T140+T145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1" t="s">
        <v>156</v>
      </c>
      <c r="AT123" s="222" t="s">
        <v>75</v>
      </c>
      <c r="AU123" s="222" t="s">
        <v>76</v>
      </c>
      <c r="AY123" s="221" t="s">
        <v>127</v>
      </c>
      <c r="BK123" s="223">
        <f>BK124+BK129+BK138+BK140+BK145</f>
        <v>0</v>
      </c>
    </row>
    <row r="124" s="12" customFormat="1" ht="22.8" customHeight="1">
      <c r="A124" s="12"/>
      <c r="B124" s="210"/>
      <c r="C124" s="211"/>
      <c r="D124" s="212" t="s">
        <v>75</v>
      </c>
      <c r="E124" s="224" t="s">
        <v>488</v>
      </c>
      <c r="F124" s="224" t="s">
        <v>489</v>
      </c>
      <c r="G124" s="211"/>
      <c r="H124" s="211"/>
      <c r="I124" s="214"/>
      <c r="J124" s="225">
        <f>BK124</f>
        <v>0</v>
      </c>
      <c r="K124" s="211"/>
      <c r="L124" s="216"/>
      <c r="M124" s="217"/>
      <c r="N124" s="218"/>
      <c r="O124" s="218"/>
      <c r="P124" s="219">
        <f>SUM(P125:P128)</f>
        <v>0</v>
      </c>
      <c r="Q124" s="218"/>
      <c r="R124" s="219">
        <f>SUM(R125:R128)</f>
        <v>0</v>
      </c>
      <c r="S124" s="218"/>
      <c r="T124" s="220">
        <f>SUM(T125:T128)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1" t="s">
        <v>156</v>
      </c>
      <c r="AT124" s="222" t="s">
        <v>75</v>
      </c>
      <c r="AU124" s="222" t="s">
        <v>83</v>
      </c>
      <c r="AY124" s="221" t="s">
        <v>127</v>
      </c>
      <c r="BK124" s="223">
        <f>SUM(BK125:BK128)</f>
        <v>0</v>
      </c>
    </row>
    <row r="125" s="2" customFormat="1" ht="16.5" customHeight="1">
      <c r="A125" s="38"/>
      <c r="B125" s="39"/>
      <c r="C125" s="226" t="s">
        <v>83</v>
      </c>
      <c r="D125" s="226" t="s">
        <v>129</v>
      </c>
      <c r="E125" s="227" t="s">
        <v>490</v>
      </c>
      <c r="F125" s="228" t="s">
        <v>491</v>
      </c>
      <c r="G125" s="229" t="s">
        <v>492</v>
      </c>
      <c r="H125" s="230">
        <v>1</v>
      </c>
      <c r="I125" s="231"/>
      <c r="J125" s="232">
        <f>ROUND(I125*H125,2)</f>
        <v>0</v>
      </c>
      <c r="K125" s="228" t="s">
        <v>133</v>
      </c>
      <c r="L125" s="44"/>
      <c r="M125" s="233" t="s">
        <v>1</v>
      </c>
      <c r="N125" s="234" t="s">
        <v>41</v>
      </c>
      <c r="O125" s="91"/>
      <c r="P125" s="235">
        <f>O125*H125</f>
        <v>0</v>
      </c>
      <c r="Q125" s="235">
        <v>0</v>
      </c>
      <c r="R125" s="235">
        <f>Q125*H125</f>
        <v>0</v>
      </c>
      <c r="S125" s="235">
        <v>0</v>
      </c>
      <c r="T125" s="236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7" t="s">
        <v>493</v>
      </c>
      <c r="AT125" s="237" t="s">
        <v>129</v>
      </c>
      <c r="AU125" s="237" t="s">
        <v>85</v>
      </c>
      <c r="AY125" s="17" t="s">
        <v>127</v>
      </c>
      <c r="BE125" s="238">
        <f>IF(N125="základní",J125,0)</f>
        <v>0</v>
      </c>
      <c r="BF125" s="238">
        <f>IF(N125="snížená",J125,0)</f>
        <v>0</v>
      </c>
      <c r="BG125" s="238">
        <f>IF(N125="zákl. přenesená",J125,0)</f>
        <v>0</v>
      </c>
      <c r="BH125" s="238">
        <f>IF(N125="sníž. přenesená",J125,0)</f>
        <v>0</v>
      </c>
      <c r="BI125" s="238">
        <f>IF(N125="nulová",J125,0)</f>
        <v>0</v>
      </c>
      <c r="BJ125" s="17" t="s">
        <v>83</v>
      </c>
      <c r="BK125" s="238">
        <f>ROUND(I125*H125,2)</f>
        <v>0</v>
      </c>
      <c r="BL125" s="17" t="s">
        <v>493</v>
      </c>
      <c r="BM125" s="237" t="s">
        <v>494</v>
      </c>
    </row>
    <row r="126" s="13" customFormat="1">
      <c r="A126" s="13"/>
      <c r="B126" s="239"/>
      <c r="C126" s="240"/>
      <c r="D126" s="241" t="s">
        <v>136</v>
      </c>
      <c r="E126" s="242" t="s">
        <v>1</v>
      </c>
      <c r="F126" s="243" t="s">
        <v>495</v>
      </c>
      <c r="G126" s="240"/>
      <c r="H126" s="242" t="s">
        <v>1</v>
      </c>
      <c r="I126" s="244"/>
      <c r="J126" s="240"/>
      <c r="K126" s="240"/>
      <c r="L126" s="245"/>
      <c r="M126" s="246"/>
      <c r="N126" s="247"/>
      <c r="O126" s="247"/>
      <c r="P126" s="247"/>
      <c r="Q126" s="247"/>
      <c r="R126" s="247"/>
      <c r="S126" s="247"/>
      <c r="T126" s="248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9" t="s">
        <v>136</v>
      </c>
      <c r="AU126" s="249" t="s">
        <v>85</v>
      </c>
      <c r="AV126" s="13" t="s">
        <v>83</v>
      </c>
      <c r="AW126" s="13" t="s">
        <v>32</v>
      </c>
      <c r="AX126" s="13" t="s">
        <v>76</v>
      </c>
      <c r="AY126" s="249" t="s">
        <v>127</v>
      </c>
    </row>
    <row r="127" s="14" customFormat="1">
      <c r="A127" s="14"/>
      <c r="B127" s="250"/>
      <c r="C127" s="251"/>
      <c r="D127" s="241" t="s">
        <v>136</v>
      </c>
      <c r="E127" s="252" t="s">
        <v>1</v>
      </c>
      <c r="F127" s="253" t="s">
        <v>83</v>
      </c>
      <c r="G127" s="251"/>
      <c r="H127" s="254">
        <v>1</v>
      </c>
      <c r="I127" s="255"/>
      <c r="J127" s="251"/>
      <c r="K127" s="251"/>
      <c r="L127" s="256"/>
      <c r="M127" s="257"/>
      <c r="N127" s="258"/>
      <c r="O127" s="258"/>
      <c r="P127" s="258"/>
      <c r="Q127" s="258"/>
      <c r="R127" s="258"/>
      <c r="S127" s="258"/>
      <c r="T127" s="259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0" t="s">
        <v>136</v>
      </c>
      <c r="AU127" s="260" t="s">
        <v>85</v>
      </c>
      <c r="AV127" s="14" t="s">
        <v>85</v>
      </c>
      <c r="AW127" s="14" t="s">
        <v>32</v>
      </c>
      <c r="AX127" s="14" t="s">
        <v>76</v>
      </c>
      <c r="AY127" s="260" t="s">
        <v>127</v>
      </c>
    </row>
    <row r="128" s="15" customFormat="1">
      <c r="A128" s="15"/>
      <c r="B128" s="261"/>
      <c r="C128" s="262"/>
      <c r="D128" s="241" t="s">
        <v>136</v>
      </c>
      <c r="E128" s="263" t="s">
        <v>1</v>
      </c>
      <c r="F128" s="264" t="s">
        <v>139</v>
      </c>
      <c r="G128" s="262"/>
      <c r="H128" s="265">
        <v>1</v>
      </c>
      <c r="I128" s="266"/>
      <c r="J128" s="262"/>
      <c r="K128" s="262"/>
      <c r="L128" s="267"/>
      <c r="M128" s="268"/>
      <c r="N128" s="269"/>
      <c r="O128" s="269"/>
      <c r="P128" s="269"/>
      <c r="Q128" s="269"/>
      <c r="R128" s="269"/>
      <c r="S128" s="269"/>
      <c r="T128" s="270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71" t="s">
        <v>136</v>
      </c>
      <c r="AU128" s="271" t="s">
        <v>85</v>
      </c>
      <c r="AV128" s="15" t="s">
        <v>134</v>
      </c>
      <c r="AW128" s="15" t="s">
        <v>32</v>
      </c>
      <c r="AX128" s="15" t="s">
        <v>83</v>
      </c>
      <c r="AY128" s="271" t="s">
        <v>127</v>
      </c>
    </row>
    <row r="129" s="12" customFormat="1" ht="22.8" customHeight="1">
      <c r="A129" s="12"/>
      <c r="B129" s="210"/>
      <c r="C129" s="211"/>
      <c r="D129" s="212" t="s">
        <v>75</v>
      </c>
      <c r="E129" s="224" t="s">
        <v>496</v>
      </c>
      <c r="F129" s="224" t="s">
        <v>497</v>
      </c>
      <c r="G129" s="211"/>
      <c r="H129" s="211"/>
      <c r="I129" s="214"/>
      <c r="J129" s="225">
        <f>BK129</f>
        <v>0</v>
      </c>
      <c r="K129" s="211"/>
      <c r="L129" s="216"/>
      <c r="M129" s="217"/>
      <c r="N129" s="218"/>
      <c r="O129" s="218"/>
      <c r="P129" s="219">
        <f>SUM(P130:P137)</f>
        <v>0</v>
      </c>
      <c r="Q129" s="218"/>
      <c r="R129" s="219">
        <f>SUM(R130:R137)</f>
        <v>0</v>
      </c>
      <c r="S129" s="218"/>
      <c r="T129" s="220">
        <f>SUM(T130:T137)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1" t="s">
        <v>156</v>
      </c>
      <c r="AT129" s="222" t="s">
        <v>75</v>
      </c>
      <c r="AU129" s="222" t="s">
        <v>83</v>
      </c>
      <c r="AY129" s="221" t="s">
        <v>127</v>
      </c>
      <c r="BK129" s="223">
        <f>SUM(BK130:BK137)</f>
        <v>0</v>
      </c>
    </row>
    <row r="130" s="2" customFormat="1" ht="16.5" customHeight="1">
      <c r="A130" s="38"/>
      <c r="B130" s="39"/>
      <c r="C130" s="226" t="s">
        <v>85</v>
      </c>
      <c r="D130" s="226" t="s">
        <v>129</v>
      </c>
      <c r="E130" s="227" t="s">
        <v>498</v>
      </c>
      <c r="F130" s="228" t="s">
        <v>497</v>
      </c>
      <c r="G130" s="229" t="s">
        <v>492</v>
      </c>
      <c r="H130" s="230">
        <v>1</v>
      </c>
      <c r="I130" s="231"/>
      <c r="J130" s="232">
        <f>ROUND(I130*H130,2)</f>
        <v>0</v>
      </c>
      <c r="K130" s="228" t="s">
        <v>133</v>
      </c>
      <c r="L130" s="44"/>
      <c r="M130" s="233" t="s">
        <v>1</v>
      </c>
      <c r="N130" s="234" t="s">
        <v>41</v>
      </c>
      <c r="O130" s="91"/>
      <c r="P130" s="235">
        <f>O130*H130</f>
        <v>0</v>
      </c>
      <c r="Q130" s="235">
        <v>0</v>
      </c>
      <c r="R130" s="235">
        <f>Q130*H130</f>
        <v>0</v>
      </c>
      <c r="S130" s="235">
        <v>0</v>
      </c>
      <c r="T130" s="236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7" t="s">
        <v>493</v>
      </c>
      <c r="AT130" s="237" t="s">
        <v>129</v>
      </c>
      <c r="AU130" s="237" t="s">
        <v>85</v>
      </c>
      <c r="AY130" s="17" t="s">
        <v>127</v>
      </c>
      <c r="BE130" s="238">
        <f>IF(N130="základní",J130,0)</f>
        <v>0</v>
      </c>
      <c r="BF130" s="238">
        <f>IF(N130="snížená",J130,0)</f>
        <v>0</v>
      </c>
      <c r="BG130" s="238">
        <f>IF(N130="zákl. přenesená",J130,0)</f>
        <v>0</v>
      </c>
      <c r="BH130" s="238">
        <f>IF(N130="sníž. přenesená",J130,0)</f>
        <v>0</v>
      </c>
      <c r="BI130" s="238">
        <f>IF(N130="nulová",J130,0)</f>
        <v>0</v>
      </c>
      <c r="BJ130" s="17" t="s">
        <v>83</v>
      </c>
      <c r="BK130" s="238">
        <f>ROUND(I130*H130,2)</f>
        <v>0</v>
      </c>
      <c r="BL130" s="17" t="s">
        <v>493</v>
      </c>
      <c r="BM130" s="237" t="s">
        <v>499</v>
      </c>
    </row>
    <row r="131" s="13" customFormat="1">
      <c r="A131" s="13"/>
      <c r="B131" s="239"/>
      <c r="C131" s="240"/>
      <c r="D131" s="241" t="s">
        <v>136</v>
      </c>
      <c r="E131" s="242" t="s">
        <v>1</v>
      </c>
      <c r="F131" s="243" t="s">
        <v>500</v>
      </c>
      <c r="G131" s="240"/>
      <c r="H131" s="242" t="s">
        <v>1</v>
      </c>
      <c r="I131" s="244"/>
      <c r="J131" s="240"/>
      <c r="K131" s="240"/>
      <c r="L131" s="245"/>
      <c r="M131" s="246"/>
      <c r="N131" s="247"/>
      <c r="O131" s="247"/>
      <c r="P131" s="247"/>
      <c r="Q131" s="247"/>
      <c r="R131" s="247"/>
      <c r="S131" s="247"/>
      <c r="T131" s="248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9" t="s">
        <v>136</v>
      </c>
      <c r="AU131" s="249" t="s">
        <v>85</v>
      </c>
      <c r="AV131" s="13" t="s">
        <v>83</v>
      </c>
      <c r="AW131" s="13" t="s">
        <v>32</v>
      </c>
      <c r="AX131" s="13" t="s">
        <v>76</v>
      </c>
      <c r="AY131" s="249" t="s">
        <v>127</v>
      </c>
    </row>
    <row r="132" s="14" customFormat="1">
      <c r="A132" s="14"/>
      <c r="B132" s="250"/>
      <c r="C132" s="251"/>
      <c r="D132" s="241" t="s">
        <v>136</v>
      </c>
      <c r="E132" s="252" t="s">
        <v>1</v>
      </c>
      <c r="F132" s="253" t="s">
        <v>83</v>
      </c>
      <c r="G132" s="251"/>
      <c r="H132" s="254">
        <v>1</v>
      </c>
      <c r="I132" s="255"/>
      <c r="J132" s="251"/>
      <c r="K132" s="251"/>
      <c r="L132" s="256"/>
      <c r="M132" s="257"/>
      <c r="N132" s="258"/>
      <c r="O132" s="258"/>
      <c r="P132" s="258"/>
      <c r="Q132" s="258"/>
      <c r="R132" s="258"/>
      <c r="S132" s="258"/>
      <c r="T132" s="259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0" t="s">
        <v>136</v>
      </c>
      <c r="AU132" s="260" t="s">
        <v>85</v>
      </c>
      <c r="AV132" s="14" t="s">
        <v>85</v>
      </c>
      <c r="AW132" s="14" t="s">
        <v>32</v>
      </c>
      <c r="AX132" s="14" t="s">
        <v>76</v>
      </c>
      <c r="AY132" s="260" t="s">
        <v>127</v>
      </c>
    </row>
    <row r="133" s="15" customFormat="1">
      <c r="A133" s="15"/>
      <c r="B133" s="261"/>
      <c r="C133" s="262"/>
      <c r="D133" s="241" t="s">
        <v>136</v>
      </c>
      <c r="E133" s="263" t="s">
        <v>1</v>
      </c>
      <c r="F133" s="264" t="s">
        <v>139</v>
      </c>
      <c r="G133" s="262"/>
      <c r="H133" s="265">
        <v>1</v>
      </c>
      <c r="I133" s="266"/>
      <c r="J133" s="262"/>
      <c r="K133" s="262"/>
      <c r="L133" s="267"/>
      <c r="M133" s="268"/>
      <c r="N133" s="269"/>
      <c r="O133" s="269"/>
      <c r="P133" s="269"/>
      <c r="Q133" s="269"/>
      <c r="R133" s="269"/>
      <c r="S133" s="269"/>
      <c r="T133" s="270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71" t="s">
        <v>136</v>
      </c>
      <c r="AU133" s="271" t="s">
        <v>85</v>
      </c>
      <c r="AV133" s="15" t="s">
        <v>134</v>
      </c>
      <c r="AW133" s="15" t="s">
        <v>32</v>
      </c>
      <c r="AX133" s="15" t="s">
        <v>83</v>
      </c>
      <c r="AY133" s="271" t="s">
        <v>127</v>
      </c>
    </row>
    <row r="134" s="2" customFormat="1" ht="16.5" customHeight="1">
      <c r="A134" s="38"/>
      <c r="B134" s="39"/>
      <c r="C134" s="226" t="s">
        <v>145</v>
      </c>
      <c r="D134" s="226" t="s">
        <v>129</v>
      </c>
      <c r="E134" s="227" t="s">
        <v>501</v>
      </c>
      <c r="F134" s="228" t="s">
        <v>502</v>
      </c>
      <c r="G134" s="229" t="s">
        <v>492</v>
      </c>
      <c r="H134" s="230">
        <v>1</v>
      </c>
      <c r="I134" s="231"/>
      <c r="J134" s="232">
        <f>ROUND(I134*H134,2)</f>
        <v>0</v>
      </c>
      <c r="K134" s="228" t="s">
        <v>133</v>
      </c>
      <c r="L134" s="44"/>
      <c r="M134" s="233" t="s">
        <v>1</v>
      </c>
      <c r="N134" s="234" t="s">
        <v>41</v>
      </c>
      <c r="O134" s="91"/>
      <c r="P134" s="235">
        <f>O134*H134</f>
        <v>0</v>
      </c>
      <c r="Q134" s="235">
        <v>0</v>
      </c>
      <c r="R134" s="235">
        <f>Q134*H134</f>
        <v>0</v>
      </c>
      <c r="S134" s="235">
        <v>0</v>
      </c>
      <c r="T134" s="236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7" t="s">
        <v>493</v>
      </c>
      <c r="AT134" s="237" t="s">
        <v>129</v>
      </c>
      <c r="AU134" s="237" t="s">
        <v>85</v>
      </c>
      <c r="AY134" s="17" t="s">
        <v>127</v>
      </c>
      <c r="BE134" s="238">
        <f>IF(N134="základní",J134,0)</f>
        <v>0</v>
      </c>
      <c r="BF134" s="238">
        <f>IF(N134="snížená",J134,0)</f>
        <v>0</v>
      </c>
      <c r="BG134" s="238">
        <f>IF(N134="zákl. přenesená",J134,0)</f>
        <v>0</v>
      </c>
      <c r="BH134" s="238">
        <f>IF(N134="sníž. přenesená",J134,0)</f>
        <v>0</v>
      </c>
      <c r="BI134" s="238">
        <f>IF(N134="nulová",J134,0)</f>
        <v>0</v>
      </c>
      <c r="BJ134" s="17" t="s">
        <v>83</v>
      </c>
      <c r="BK134" s="238">
        <f>ROUND(I134*H134,2)</f>
        <v>0</v>
      </c>
      <c r="BL134" s="17" t="s">
        <v>493</v>
      </c>
      <c r="BM134" s="237" t="s">
        <v>503</v>
      </c>
    </row>
    <row r="135" s="13" customFormat="1">
      <c r="A135" s="13"/>
      <c r="B135" s="239"/>
      <c r="C135" s="240"/>
      <c r="D135" s="241" t="s">
        <v>136</v>
      </c>
      <c r="E135" s="242" t="s">
        <v>1</v>
      </c>
      <c r="F135" s="243" t="s">
        <v>504</v>
      </c>
      <c r="G135" s="240"/>
      <c r="H135" s="242" t="s">
        <v>1</v>
      </c>
      <c r="I135" s="244"/>
      <c r="J135" s="240"/>
      <c r="K135" s="240"/>
      <c r="L135" s="245"/>
      <c r="M135" s="246"/>
      <c r="N135" s="247"/>
      <c r="O135" s="247"/>
      <c r="P135" s="247"/>
      <c r="Q135" s="247"/>
      <c r="R135" s="247"/>
      <c r="S135" s="247"/>
      <c r="T135" s="24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9" t="s">
        <v>136</v>
      </c>
      <c r="AU135" s="249" t="s">
        <v>85</v>
      </c>
      <c r="AV135" s="13" t="s">
        <v>83</v>
      </c>
      <c r="AW135" s="13" t="s">
        <v>32</v>
      </c>
      <c r="AX135" s="13" t="s">
        <v>76</v>
      </c>
      <c r="AY135" s="249" t="s">
        <v>127</v>
      </c>
    </row>
    <row r="136" s="14" customFormat="1">
      <c r="A136" s="14"/>
      <c r="B136" s="250"/>
      <c r="C136" s="251"/>
      <c r="D136" s="241" t="s">
        <v>136</v>
      </c>
      <c r="E136" s="252" t="s">
        <v>1</v>
      </c>
      <c r="F136" s="253" t="s">
        <v>83</v>
      </c>
      <c r="G136" s="251"/>
      <c r="H136" s="254">
        <v>1</v>
      </c>
      <c r="I136" s="255"/>
      <c r="J136" s="251"/>
      <c r="K136" s="251"/>
      <c r="L136" s="256"/>
      <c r="M136" s="257"/>
      <c r="N136" s="258"/>
      <c r="O136" s="258"/>
      <c r="P136" s="258"/>
      <c r="Q136" s="258"/>
      <c r="R136" s="258"/>
      <c r="S136" s="258"/>
      <c r="T136" s="259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0" t="s">
        <v>136</v>
      </c>
      <c r="AU136" s="260" t="s">
        <v>85</v>
      </c>
      <c r="AV136" s="14" t="s">
        <v>85</v>
      </c>
      <c r="AW136" s="14" t="s">
        <v>32</v>
      </c>
      <c r="AX136" s="14" t="s">
        <v>76</v>
      </c>
      <c r="AY136" s="260" t="s">
        <v>127</v>
      </c>
    </row>
    <row r="137" s="15" customFormat="1">
      <c r="A137" s="15"/>
      <c r="B137" s="261"/>
      <c r="C137" s="262"/>
      <c r="D137" s="241" t="s">
        <v>136</v>
      </c>
      <c r="E137" s="263" t="s">
        <v>1</v>
      </c>
      <c r="F137" s="264" t="s">
        <v>139</v>
      </c>
      <c r="G137" s="262"/>
      <c r="H137" s="265">
        <v>1</v>
      </c>
      <c r="I137" s="266"/>
      <c r="J137" s="262"/>
      <c r="K137" s="262"/>
      <c r="L137" s="267"/>
      <c r="M137" s="268"/>
      <c r="N137" s="269"/>
      <c r="O137" s="269"/>
      <c r="P137" s="269"/>
      <c r="Q137" s="269"/>
      <c r="R137" s="269"/>
      <c r="S137" s="269"/>
      <c r="T137" s="270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71" t="s">
        <v>136</v>
      </c>
      <c r="AU137" s="271" t="s">
        <v>85</v>
      </c>
      <c r="AV137" s="15" t="s">
        <v>134</v>
      </c>
      <c r="AW137" s="15" t="s">
        <v>32</v>
      </c>
      <c r="AX137" s="15" t="s">
        <v>83</v>
      </c>
      <c r="AY137" s="271" t="s">
        <v>127</v>
      </c>
    </row>
    <row r="138" s="12" customFormat="1" ht="22.8" customHeight="1">
      <c r="A138" s="12"/>
      <c r="B138" s="210"/>
      <c r="C138" s="211"/>
      <c r="D138" s="212" t="s">
        <v>75</v>
      </c>
      <c r="E138" s="224" t="s">
        <v>505</v>
      </c>
      <c r="F138" s="224" t="s">
        <v>506</v>
      </c>
      <c r="G138" s="211"/>
      <c r="H138" s="211"/>
      <c r="I138" s="214"/>
      <c r="J138" s="225">
        <f>BK138</f>
        <v>0</v>
      </c>
      <c r="K138" s="211"/>
      <c r="L138" s="216"/>
      <c r="M138" s="217"/>
      <c r="N138" s="218"/>
      <c r="O138" s="218"/>
      <c r="P138" s="219">
        <f>P139</f>
        <v>0</v>
      </c>
      <c r="Q138" s="218"/>
      <c r="R138" s="219">
        <f>R139</f>
        <v>0</v>
      </c>
      <c r="S138" s="218"/>
      <c r="T138" s="220">
        <f>T139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21" t="s">
        <v>156</v>
      </c>
      <c r="AT138" s="222" t="s">
        <v>75</v>
      </c>
      <c r="AU138" s="222" t="s">
        <v>83</v>
      </c>
      <c r="AY138" s="221" t="s">
        <v>127</v>
      </c>
      <c r="BK138" s="223">
        <f>BK139</f>
        <v>0</v>
      </c>
    </row>
    <row r="139" s="2" customFormat="1" ht="16.5" customHeight="1">
      <c r="A139" s="38"/>
      <c r="B139" s="39"/>
      <c r="C139" s="226" t="s">
        <v>134</v>
      </c>
      <c r="D139" s="226" t="s">
        <v>129</v>
      </c>
      <c r="E139" s="227" t="s">
        <v>507</v>
      </c>
      <c r="F139" s="228" t="s">
        <v>508</v>
      </c>
      <c r="G139" s="229" t="s">
        <v>492</v>
      </c>
      <c r="H139" s="230">
        <v>1</v>
      </c>
      <c r="I139" s="231"/>
      <c r="J139" s="232">
        <f>ROUND(I139*H139,2)</f>
        <v>0</v>
      </c>
      <c r="K139" s="228" t="s">
        <v>133</v>
      </c>
      <c r="L139" s="44"/>
      <c r="M139" s="233" t="s">
        <v>1</v>
      </c>
      <c r="N139" s="234" t="s">
        <v>41</v>
      </c>
      <c r="O139" s="91"/>
      <c r="P139" s="235">
        <f>O139*H139</f>
        <v>0</v>
      </c>
      <c r="Q139" s="235">
        <v>0</v>
      </c>
      <c r="R139" s="235">
        <f>Q139*H139</f>
        <v>0</v>
      </c>
      <c r="S139" s="235">
        <v>0</v>
      </c>
      <c r="T139" s="236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7" t="s">
        <v>493</v>
      </c>
      <c r="AT139" s="237" t="s">
        <v>129</v>
      </c>
      <c r="AU139" s="237" t="s">
        <v>85</v>
      </c>
      <c r="AY139" s="17" t="s">
        <v>127</v>
      </c>
      <c r="BE139" s="238">
        <f>IF(N139="základní",J139,0)</f>
        <v>0</v>
      </c>
      <c r="BF139" s="238">
        <f>IF(N139="snížená",J139,0)</f>
        <v>0</v>
      </c>
      <c r="BG139" s="238">
        <f>IF(N139="zákl. přenesená",J139,0)</f>
        <v>0</v>
      </c>
      <c r="BH139" s="238">
        <f>IF(N139="sníž. přenesená",J139,0)</f>
        <v>0</v>
      </c>
      <c r="BI139" s="238">
        <f>IF(N139="nulová",J139,0)</f>
        <v>0</v>
      </c>
      <c r="BJ139" s="17" t="s">
        <v>83</v>
      </c>
      <c r="BK139" s="238">
        <f>ROUND(I139*H139,2)</f>
        <v>0</v>
      </c>
      <c r="BL139" s="17" t="s">
        <v>493</v>
      </c>
      <c r="BM139" s="237" t="s">
        <v>509</v>
      </c>
    </row>
    <row r="140" s="12" customFormat="1" ht="22.8" customHeight="1">
      <c r="A140" s="12"/>
      <c r="B140" s="210"/>
      <c r="C140" s="211"/>
      <c r="D140" s="212" t="s">
        <v>75</v>
      </c>
      <c r="E140" s="224" t="s">
        <v>510</v>
      </c>
      <c r="F140" s="224" t="s">
        <v>511</v>
      </c>
      <c r="G140" s="211"/>
      <c r="H140" s="211"/>
      <c r="I140" s="214"/>
      <c r="J140" s="225">
        <f>BK140</f>
        <v>0</v>
      </c>
      <c r="K140" s="211"/>
      <c r="L140" s="216"/>
      <c r="M140" s="217"/>
      <c r="N140" s="218"/>
      <c r="O140" s="218"/>
      <c r="P140" s="219">
        <f>SUM(P141:P144)</f>
        <v>0</v>
      </c>
      <c r="Q140" s="218"/>
      <c r="R140" s="219">
        <f>SUM(R141:R144)</f>
        <v>0</v>
      </c>
      <c r="S140" s="218"/>
      <c r="T140" s="220">
        <f>SUM(T141:T144)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21" t="s">
        <v>156</v>
      </c>
      <c r="AT140" s="222" t="s">
        <v>75</v>
      </c>
      <c r="AU140" s="222" t="s">
        <v>83</v>
      </c>
      <c r="AY140" s="221" t="s">
        <v>127</v>
      </c>
      <c r="BK140" s="223">
        <f>SUM(BK141:BK144)</f>
        <v>0</v>
      </c>
    </row>
    <row r="141" s="2" customFormat="1" ht="16.5" customHeight="1">
      <c r="A141" s="38"/>
      <c r="B141" s="39"/>
      <c r="C141" s="226" t="s">
        <v>156</v>
      </c>
      <c r="D141" s="226" t="s">
        <v>129</v>
      </c>
      <c r="E141" s="227" t="s">
        <v>512</v>
      </c>
      <c r="F141" s="228" t="s">
        <v>513</v>
      </c>
      <c r="G141" s="229" t="s">
        <v>492</v>
      </c>
      <c r="H141" s="230">
        <v>1</v>
      </c>
      <c r="I141" s="231"/>
      <c r="J141" s="232">
        <f>ROUND(I141*H141,2)</f>
        <v>0</v>
      </c>
      <c r="K141" s="228" t="s">
        <v>133</v>
      </c>
      <c r="L141" s="44"/>
      <c r="M141" s="233" t="s">
        <v>1</v>
      </c>
      <c r="N141" s="234" t="s">
        <v>41</v>
      </c>
      <c r="O141" s="91"/>
      <c r="P141" s="235">
        <f>O141*H141</f>
        <v>0</v>
      </c>
      <c r="Q141" s="235">
        <v>0</v>
      </c>
      <c r="R141" s="235">
        <f>Q141*H141</f>
        <v>0</v>
      </c>
      <c r="S141" s="235">
        <v>0</v>
      </c>
      <c r="T141" s="236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7" t="s">
        <v>493</v>
      </c>
      <c r="AT141" s="237" t="s">
        <v>129</v>
      </c>
      <c r="AU141" s="237" t="s">
        <v>85</v>
      </c>
      <c r="AY141" s="17" t="s">
        <v>127</v>
      </c>
      <c r="BE141" s="238">
        <f>IF(N141="základní",J141,0)</f>
        <v>0</v>
      </c>
      <c r="BF141" s="238">
        <f>IF(N141="snížená",J141,0)</f>
        <v>0</v>
      </c>
      <c r="BG141" s="238">
        <f>IF(N141="zákl. přenesená",J141,0)</f>
        <v>0</v>
      </c>
      <c r="BH141" s="238">
        <f>IF(N141="sníž. přenesená",J141,0)</f>
        <v>0</v>
      </c>
      <c r="BI141" s="238">
        <f>IF(N141="nulová",J141,0)</f>
        <v>0</v>
      </c>
      <c r="BJ141" s="17" t="s">
        <v>83</v>
      </c>
      <c r="BK141" s="238">
        <f>ROUND(I141*H141,2)</f>
        <v>0</v>
      </c>
      <c r="BL141" s="17" t="s">
        <v>493</v>
      </c>
      <c r="BM141" s="237" t="s">
        <v>514</v>
      </c>
    </row>
    <row r="142" s="13" customFormat="1">
      <c r="A142" s="13"/>
      <c r="B142" s="239"/>
      <c r="C142" s="240"/>
      <c r="D142" s="241" t="s">
        <v>136</v>
      </c>
      <c r="E142" s="242" t="s">
        <v>1</v>
      </c>
      <c r="F142" s="243" t="s">
        <v>515</v>
      </c>
      <c r="G142" s="240"/>
      <c r="H142" s="242" t="s">
        <v>1</v>
      </c>
      <c r="I142" s="244"/>
      <c r="J142" s="240"/>
      <c r="K142" s="240"/>
      <c r="L142" s="245"/>
      <c r="M142" s="246"/>
      <c r="N142" s="247"/>
      <c r="O142" s="247"/>
      <c r="P142" s="247"/>
      <c r="Q142" s="247"/>
      <c r="R142" s="247"/>
      <c r="S142" s="247"/>
      <c r="T142" s="24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9" t="s">
        <v>136</v>
      </c>
      <c r="AU142" s="249" t="s">
        <v>85</v>
      </c>
      <c r="AV142" s="13" t="s">
        <v>83</v>
      </c>
      <c r="AW142" s="13" t="s">
        <v>32</v>
      </c>
      <c r="AX142" s="13" t="s">
        <v>76</v>
      </c>
      <c r="AY142" s="249" t="s">
        <v>127</v>
      </c>
    </row>
    <row r="143" s="14" customFormat="1">
      <c r="A143" s="14"/>
      <c r="B143" s="250"/>
      <c r="C143" s="251"/>
      <c r="D143" s="241" t="s">
        <v>136</v>
      </c>
      <c r="E143" s="252" t="s">
        <v>1</v>
      </c>
      <c r="F143" s="253" t="s">
        <v>83</v>
      </c>
      <c r="G143" s="251"/>
      <c r="H143" s="254">
        <v>1</v>
      </c>
      <c r="I143" s="255"/>
      <c r="J143" s="251"/>
      <c r="K143" s="251"/>
      <c r="L143" s="256"/>
      <c r="M143" s="257"/>
      <c r="N143" s="258"/>
      <c r="O143" s="258"/>
      <c r="P143" s="258"/>
      <c r="Q143" s="258"/>
      <c r="R143" s="258"/>
      <c r="S143" s="258"/>
      <c r="T143" s="25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0" t="s">
        <v>136</v>
      </c>
      <c r="AU143" s="260" t="s">
        <v>85</v>
      </c>
      <c r="AV143" s="14" t="s">
        <v>85</v>
      </c>
      <c r="AW143" s="14" t="s">
        <v>32</v>
      </c>
      <c r="AX143" s="14" t="s">
        <v>76</v>
      </c>
      <c r="AY143" s="260" t="s">
        <v>127</v>
      </c>
    </row>
    <row r="144" s="15" customFormat="1">
      <c r="A144" s="15"/>
      <c r="B144" s="261"/>
      <c r="C144" s="262"/>
      <c r="D144" s="241" t="s">
        <v>136</v>
      </c>
      <c r="E144" s="263" t="s">
        <v>1</v>
      </c>
      <c r="F144" s="264" t="s">
        <v>139</v>
      </c>
      <c r="G144" s="262"/>
      <c r="H144" s="265">
        <v>1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1" t="s">
        <v>136</v>
      </c>
      <c r="AU144" s="271" t="s">
        <v>85</v>
      </c>
      <c r="AV144" s="15" t="s">
        <v>134</v>
      </c>
      <c r="AW144" s="15" t="s">
        <v>32</v>
      </c>
      <c r="AX144" s="15" t="s">
        <v>83</v>
      </c>
      <c r="AY144" s="271" t="s">
        <v>127</v>
      </c>
    </row>
    <row r="145" s="12" customFormat="1" ht="22.8" customHeight="1">
      <c r="A145" s="12"/>
      <c r="B145" s="210"/>
      <c r="C145" s="211"/>
      <c r="D145" s="212" t="s">
        <v>75</v>
      </c>
      <c r="E145" s="224" t="s">
        <v>516</v>
      </c>
      <c r="F145" s="224" t="s">
        <v>517</v>
      </c>
      <c r="G145" s="211"/>
      <c r="H145" s="211"/>
      <c r="I145" s="214"/>
      <c r="J145" s="225">
        <f>BK145</f>
        <v>0</v>
      </c>
      <c r="K145" s="211"/>
      <c r="L145" s="216"/>
      <c r="M145" s="217"/>
      <c r="N145" s="218"/>
      <c r="O145" s="218"/>
      <c r="P145" s="219">
        <f>P146</f>
        <v>0</v>
      </c>
      <c r="Q145" s="218"/>
      <c r="R145" s="219">
        <f>R146</f>
        <v>0</v>
      </c>
      <c r="S145" s="218"/>
      <c r="T145" s="220">
        <f>T146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21" t="s">
        <v>156</v>
      </c>
      <c r="AT145" s="222" t="s">
        <v>75</v>
      </c>
      <c r="AU145" s="222" t="s">
        <v>83</v>
      </c>
      <c r="AY145" s="221" t="s">
        <v>127</v>
      </c>
      <c r="BK145" s="223">
        <f>BK146</f>
        <v>0</v>
      </c>
    </row>
    <row r="146" s="2" customFormat="1" ht="16.5" customHeight="1">
      <c r="A146" s="38"/>
      <c r="B146" s="39"/>
      <c r="C146" s="226" t="s">
        <v>161</v>
      </c>
      <c r="D146" s="226" t="s">
        <v>129</v>
      </c>
      <c r="E146" s="227" t="s">
        <v>518</v>
      </c>
      <c r="F146" s="228" t="s">
        <v>519</v>
      </c>
      <c r="G146" s="229" t="s">
        <v>492</v>
      </c>
      <c r="H146" s="230">
        <v>1</v>
      </c>
      <c r="I146" s="231"/>
      <c r="J146" s="232">
        <f>ROUND(I146*H146,2)</f>
        <v>0</v>
      </c>
      <c r="K146" s="228" t="s">
        <v>133</v>
      </c>
      <c r="L146" s="44"/>
      <c r="M146" s="272" t="s">
        <v>1</v>
      </c>
      <c r="N146" s="273" t="s">
        <v>41</v>
      </c>
      <c r="O146" s="274"/>
      <c r="P146" s="275">
        <f>O146*H146</f>
        <v>0</v>
      </c>
      <c r="Q146" s="275">
        <v>0</v>
      </c>
      <c r="R146" s="275">
        <f>Q146*H146</f>
        <v>0</v>
      </c>
      <c r="S146" s="275">
        <v>0</v>
      </c>
      <c r="T146" s="276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7" t="s">
        <v>493</v>
      </c>
      <c r="AT146" s="237" t="s">
        <v>129</v>
      </c>
      <c r="AU146" s="237" t="s">
        <v>85</v>
      </c>
      <c r="AY146" s="17" t="s">
        <v>127</v>
      </c>
      <c r="BE146" s="238">
        <f>IF(N146="základní",J146,0)</f>
        <v>0</v>
      </c>
      <c r="BF146" s="238">
        <f>IF(N146="snížená",J146,0)</f>
        <v>0</v>
      </c>
      <c r="BG146" s="238">
        <f>IF(N146="zákl. přenesená",J146,0)</f>
        <v>0</v>
      </c>
      <c r="BH146" s="238">
        <f>IF(N146="sníž. přenesená",J146,0)</f>
        <v>0</v>
      </c>
      <c r="BI146" s="238">
        <f>IF(N146="nulová",J146,0)</f>
        <v>0</v>
      </c>
      <c r="BJ146" s="17" t="s">
        <v>83</v>
      </c>
      <c r="BK146" s="238">
        <f>ROUND(I146*H146,2)</f>
        <v>0</v>
      </c>
      <c r="BL146" s="17" t="s">
        <v>493</v>
      </c>
      <c r="BM146" s="237" t="s">
        <v>520</v>
      </c>
    </row>
    <row r="147" s="2" customFormat="1" ht="6.96" customHeight="1">
      <c r="A147" s="38"/>
      <c r="B147" s="66"/>
      <c r="C147" s="67"/>
      <c r="D147" s="67"/>
      <c r="E147" s="67"/>
      <c r="F147" s="67"/>
      <c r="G147" s="67"/>
      <c r="H147" s="67"/>
      <c r="I147" s="67"/>
      <c r="J147" s="67"/>
      <c r="K147" s="67"/>
      <c r="L147" s="44"/>
      <c r="M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</row>
  </sheetData>
  <sheetProtection sheet="1" autoFilter="0" formatColumns="0" formatRows="0" objects="1" scenarios="1" spinCount="100000" saltValue="wk293xJ9XOcI/r4kcpg6fr3oi1MWSgxOkf9XIHSqEXPpCymHTmuT7mWifZa9D9BNVFn5L49Cx1DzTb90eR3CYg==" hashValue="1slzxBzGO57w5lluG05ueALA5d8YHzakV/kbVoH01UjHxAdInFSPKJVZjicLXk7CTLs86zpE08a0e0KCzKjhJw==" algorithmName="SHA-512" password="CC35"/>
  <autoFilter ref="C121:K146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BOBINA\Bobina</dc:creator>
  <cp:lastModifiedBy>BOBINA\Bobina</cp:lastModifiedBy>
  <dcterms:created xsi:type="dcterms:W3CDTF">2026-05-27T13:57:06Z</dcterms:created>
  <dcterms:modified xsi:type="dcterms:W3CDTF">2026-05-27T13:57:09Z</dcterms:modified>
</cp:coreProperties>
</file>